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70" activeTab="0"/>
  </bookViews>
  <sheets>
    <sheet name="Bilancio 2019" sheetId="1" r:id="rId1"/>
  </sheets>
  <definedNames/>
  <calcPr fullCalcOnLoad="1"/>
</workbook>
</file>

<file path=xl/sharedStrings.xml><?xml version="1.0" encoding="utf-8"?>
<sst xmlns="http://schemas.openxmlformats.org/spreadsheetml/2006/main" count="213" uniqueCount="195">
  <si>
    <t>Pubblicità</t>
  </si>
  <si>
    <t>Spese bancarie</t>
  </si>
  <si>
    <t>Assicurazioni</t>
  </si>
  <si>
    <t>Totale a pareggio</t>
  </si>
  <si>
    <t>Attività</t>
  </si>
  <si>
    <t>Passività</t>
  </si>
  <si>
    <t>Banche</t>
  </si>
  <si>
    <t xml:space="preserve">Cassa </t>
  </si>
  <si>
    <t>Fornitori</t>
  </si>
  <si>
    <t>Totale attività</t>
  </si>
  <si>
    <t>Totale passività</t>
  </si>
  <si>
    <t>Spese telefoniche</t>
  </si>
  <si>
    <t>Risconti attivi</t>
  </si>
  <si>
    <t>Macchine elettroniche da ufficio</t>
  </si>
  <si>
    <t>Fatture da ricevere</t>
  </si>
  <si>
    <t>Tesseramento soci</t>
  </si>
  <si>
    <t>Ribassi e abbuoni attivi</t>
  </si>
  <si>
    <t>Altri proventi</t>
  </si>
  <si>
    <t>Contributi ricevuti</t>
  </si>
  <si>
    <t>Ribassi/Abbuoni passivi</t>
  </si>
  <si>
    <t>Museo del vino</t>
  </si>
  <si>
    <t>Riepilogo Calici di Stelle</t>
  </si>
  <si>
    <t>Locazioni</t>
  </si>
  <si>
    <t>Fiera Carmignano</t>
  </si>
  <si>
    <t>Spese acquisti</t>
  </si>
  <si>
    <t>Spese servizi</t>
  </si>
  <si>
    <t>Crediti Strada del Vino</t>
  </si>
  <si>
    <t>Contributi Comune Ufficio Informaz.</t>
  </si>
  <si>
    <t>Ufficio Informazioni</t>
  </si>
  <si>
    <t>Totale entrate</t>
  </si>
  <si>
    <t xml:space="preserve">Entrate e altri proventi </t>
  </si>
  <si>
    <t>Fondo associativo</t>
  </si>
  <si>
    <t>Uscite non finalizzate</t>
  </si>
  <si>
    <t>Contributi mercatini Seano</t>
  </si>
  <si>
    <t>Mercatini di Seano</t>
  </si>
  <si>
    <t>Contributi mercatino Carmignano</t>
  </si>
  <si>
    <t>Mercatini di Carmignano</t>
  </si>
  <si>
    <t>Mobili</t>
  </si>
  <si>
    <t>Costi esercizio futuro</t>
  </si>
  <si>
    <t>Debito dipendenti</t>
  </si>
  <si>
    <t>Debito Inps</t>
  </si>
  <si>
    <t>Amministrazione e consulenze</t>
  </si>
  <si>
    <t>Fondo ammort.mobili e arredam.</t>
  </si>
  <si>
    <t>Costi del personale</t>
  </si>
  <si>
    <t>Totale altri crediti</t>
  </si>
  <si>
    <t>Costruzioni leggere</t>
  </si>
  <si>
    <t>Totale altri debiti</t>
  </si>
  <si>
    <t>Loc.attrezzature ufficio</t>
  </si>
  <si>
    <t>Ritenute d'acconto effettuate</t>
  </si>
  <si>
    <t>Spese generali Wine Corner</t>
  </si>
  <si>
    <t>Wine Corner</t>
  </si>
  <si>
    <t>Imposte</t>
  </si>
  <si>
    <t>Fondo ammort.macch.da ufficio</t>
  </si>
  <si>
    <t xml:space="preserve"> </t>
  </si>
  <si>
    <t xml:space="preserve"> Iva c/erario</t>
  </si>
  <si>
    <t>Attrezzatura</t>
  </si>
  <si>
    <t>Fondo ammort.attrezzatura</t>
  </si>
  <si>
    <t>Clienti</t>
  </si>
  <si>
    <t>Fondo ammort.Costr.leggere</t>
  </si>
  <si>
    <t xml:space="preserve"> Riepilogo </t>
  </si>
  <si>
    <t>Spese generali</t>
  </si>
  <si>
    <t>Costo per le manifestazioni</t>
  </si>
  <si>
    <t xml:space="preserve"> Totale entrate </t>
  </si>
  <si>
    <t>Totale uscite</t>
  </si>
  <si>
    <t xml:space="preserve"> Totale a pareggio </t>
  </si>
  <si>
    <t>Il Presidente</t>
  </si>
  <si>
    <t>Locazioni bagni chimici merc. Seano</t>
  </si>
  <si>
    <t>Debito Inail</t>
  </si>
  <si>
    <t>Fondo T.F.R.</t>
  </si>
  <si>
    <t>Totale spese generali</t>
  </si>
  <si>
    <t>Entrate varie</t>
  </si>
  <si>
    <t>Acquisti fiera Carmignano</t>
  </si>
  <si>
    <t>Imposte e tasse</t>
  </si>
  <si>
    <t>BCC Area Pratese Contributo</t>
  </si>
  <si>
    <t>Rimanenze vino</t>
  </si>
  <si>
    <t>Rimanenze finali vino</t>
  </si>
  <si>
    <t>Rimanenze iniziali vino</t>
  </si>
  <si>
    <t>Spese generali laboratori</t>
  </si>
  <si>
    <t>Riepilogo Gite</t>
  </si>
  <si>
    <t xml:space="preserve">Locazioni </t>
  </si>
  <si>
    <t>Contributi Mercatino Artimino</t>
  </si>
  <si>
    <t>Mercatino Artimino</t>
  </si>
  <si>
    <t>Contributi Wine Corner</t>
  </si>
  <si>
    <t>Contributi Calici di Stelle</t>
  </si>
  <si>
    <t>Rimanenze</t>
  </si>
  <si>
    <t>Spese acquisti merc.Seano</t>
  </si>
  <si>
    <t>Locazioni e spese gite</t>
  </si>
  <si>
    <t>Contributi gite</t>
  </si>
  <si>
    <t>Contributi laboratori</t>
  </si>
  <si>
    <t>Area straordinaria</t>
  </si>
  <si>
    <t>Spese manif.anni precedenti</t>
  </si>
  <si>
    <t>Differenze anni precedenti</t>
  </si>
  <si>
    <t>Entrate non finalizzate</t>
  </si>
  <si>
    <t>Quote ammortamento</t>
  </si>
  <si>
    <t>Spese generali acquisti</t>
  </si>
  <si>
    <t>Proventi manif.anni precedenti</t>
  </si>
  <si>
    <t>Spese servizi mercatino Seano</t>
  </si>
  <si>
    <t xml:space="preserve">Spese generali servizi </t>
  </si>
  <si>
    <t>Spese associative</t>
  </si>
  <si>
    <t>Arredamenti</t>
  </si>
  <si>
    <t xml:space="preserve">Immobilizzazioni </t>
  </si>
  <si>
    <t>Irpef dipendenti</t>
  </si>
  <si>
    <t>Risultato d'esercizio</t>
  </si>
  <si>
    <t xml:space="preserve">Risultato d'esercizio </t>
  </si>
  <si>
    <t>Debito fondo est</t>
  </si>
  <si>
    <t>Spese corso potatura</t>
  </si>
  <si>
    <t>Contributi corso potatura</t>
  </si>
  <si>
    <t>Spese gemellaggio</t>
  </si>
  <si>
    <t>Quote Credito Cooperativo</t>
  </si>
  <si>
    <t>Credito Cooperativo Area Pr.</t>
  </si>
  <si>
    <t xml:space="preserve">Entrate diverse </t>
  </si>
  <si>
    <t xml:space="preserve">Contr.Comune Carmignano </t>
  </si>
  <si>
    <t xml:space="preserve">Contributi manifestazioni </t>
  </si>
  <si>
    <t>C/C postale</t>
  </si>
  <si>
    <t>Int.e sp.bancarie da ricevere</t>
  </si>
  <si>
    <t>Debito INPGI</t>
  </si>
  <si>
    <t>Fondo emergenze</t>
  </si>
  <si>
    <t>Fondo investimenti</t>
  </si>
  <si>
    <t>Omaggi e cene volontari</t>
  </si>
  <si>
    <t>Gestione buste paga</t>
  </si>
  <si>
    <t>Rimanenze calici e tracolle</t>
  </si>
  <si>
    <t>Prog.sperim.redazione web</t>
  </si>
  <si>
    <t>Sostegno manifestazioni terzi</t>
  </si>
  <si>
    <t>ASSOCIAZIONE</t>
  </si>
  <si>
    <t>TURISTICA PRO - LOCO di CARMIGNANO</t>
  </si>
  <si>
    <t>Piazza</t>
  </si>
  <si>
    <t>CARMIGNANO (PO)</t>
  </si>
  <si>
    <t>Carlo Attucci</t>
  </si>
  <si>
    <t>Cancelleria</t>
  </si>
  <si>
    <t>Contributi museo</t>
  </si>
  <si>
    <t>Spese Io creo</t>
  </si>
  <si>
    <t>Contributi Io creo</t>
  </si>
  <si>
    <t>Io creo</t>
  </si>
  <si>
    <t>-</t>
  </si>
  <si>
    <t>Servizi fiera</t>
  </si>
  <si>
    <t>Imposte fiera</t>
  </si>
  <si>
    <t>Chianti banca</t>
  </si>
  <si>
    <t>Libretto Chiati banca</t>
  </si>
  <si>
    <t>Ricaricabile poste pay</t>
  </si>
  <si>
    <t>Ratei passivi</t>
  </si>
  <si>
    <t>Riman. finali calici e tracolle</t>
  </si>
  <si>
    <t>Int. Passivi altri debiti</t>
  </si>
  <si>
    <t>Spese Cosimo III</t>
  </si>
  <si>
    <t>Contributi Cosimo III</t>
  </si>
  <si>
    <t>Riepilogo Cosimo III</t>
  </si>
  <si>
    <t>Programmi software</t>
  </si>
  <si>
    <t>Fondo beni immateriali</t>
  </si>
  <si>
    <t>Proventi vendita libri/cart.ecc.</t>
  </si>
  <si>
    <t>Rimanenze iniziali calici e tr.</t>
  </si>
  <si>
    <t>Spese servizio civile</t>
  </si>
  <si>
    <t>Sp.pubblicità merc.Seano</t>
  </si>
  <si>
    <t>Sponsor Calici di stelle</t>
  </si>
  <si>
    <t>Spese Eat Carmignano</t>
  </si>
  <si>
    <t>Contributi Eat Carmignano</t>
  </si>
  <si>
    <t>Riepilogo Eat Carmignano</t>
  </si>
  <si>
    <t>Riepilogo Manif.terzi</t>
  </si>
  <si>
    <t>Spese Sport è futuro</t>
  </si>
  <si>
    <t>Contributi Sport è futuro</t>
  </si>
  <si>
    <t>Riepilogo Sport è futuro</t>
  </si>
  <si>
    <t>Spese Carmignano 2020</t>
  </si>
  <si>
    <t>Contributi Carmignano 2020</t>
  </si>
  <si>
    <t>Riepilogo Carmignano 2020</t>
  </si>
  <si>
    <t>Spese servizi fiera Comeana</t>
  </si>
  <si>
    <t>Pubblicità fiera Comeana</t>
  </si>
  <si>
    <t>Locazioni fiera Comeana</t>
  </si>
  <si>
    <t>Comune x fiera Comeana</t>
  </si>
  <si>
    <t>Riepilogo Fiera Comeana</t>
  </si>
  <si>
    <t>Contributi da ricevre</t>
  </si>
  <si>
    <t>Fondo Carmignano 2020</t>
  </si>
  <si>
    <t>Utilizzo fondo Carmingnano 2020</t>
  </si>
  <si>
    <t>Imposte fiera Comeana</t>
  </si>
  <si>
    <t xml:space="preserve">         Situazione patrimoniale dell'esercizio 2019</t>
  </si>
  <si>
    <t>Incassi compet.anni futuri</t>
  </si>
  <si>
    <t>Rendiconto Gestionale dell'esercizio 2019</t>
  </si>
  <si>
    <t>Contributi regione</t>
  </si>
  <si>
    <t>Spese info touch</t>
  </si>
  <si>
    <t>Riepilogo manifestazioni 2019</t>
  </si>
  <si>
    <t>Spese mercatino Artimino</t>
  </si>
  <si>
    <t>Spese 500 Leonardo</t>
  </si>
  <si>
    <t xml:space="preserve">Contributi regione </t>
  </si>
  <si>
    <t>Riepilogo 500 Leonardo</t>
  </si>
  <si>
    <t>Spese Natale a Carmignano</t>
  </si>
  <si>
    <t>Contributi Comune</t>
  </si>
  <si>
    <t>contributi chianti banca</t>
  </si>
  <si>
    <t>Contributi chianti banca</t>
  </si>
  <si>
    <t>Riepilogo Natale a Carmignano</t>
  </si>
  <si>
    <t>Spese Mostre pittura e fotogr.</t>
  </si>
  <si>
    <t>Riepilogo Mostre pittura e fot.</t>
  </si>
  <si>
    <t>Minusvalenze immobilizz.</t>
  </si>
  <si>
    <t>Area investimenti</t>
  </si>
  <si>
    <t>Contributi comune Eat</t>
  </si>
  <si>
    <t>Spese x amministrazione</t>
  </si>
  <si>
    <t>Spese Firenze Bio</t>
  </si>
  <si>
    <t>Riepilogo Firenze bio</t>
  </si>
  <si>
    <t>G. Matteotti 31/32/33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</si>
</sst>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0_ ;\-0\ "/>
    <numFmt numFmtId="172" formatCode="_-* #,##0.0_-;\-* #,##0.0_-;_-* &quot;-&quot;??_-;_-@_-"/>
    <numFmt numFmtId="173" formatCode="[$-410]dddd\ d\ mmmm\ yyyy"/>
    <numFmt numFmtId="174" formatCode="#,##0_ ;\-#,##0\ "/>
    <numFmt numFmtId="17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1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0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left"/>
    </xf>
    <xf numFmtId="170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1" fontId="3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170" fontId="0" fillId="0" borderId="12" xfId="0" applyNumberFormat="1" applyBorder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1" fontId="2" fillId="0" borderId="10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1" fontId="2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1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/>
    </xf>
    <xf numFmtId="170" fontId="2" fillId="0" borderId="14" xfId="0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170" fontId="0" fillId="0" borderId="0" xfId="45" applyNumberFormat="1" applyFont="1" applyAlignment="1">
      <alignment/>
    </xf>
    <xf numFmtId="3" fontId="2" fillId="0" borderId="10" xfId="0" applyNumberFormat="1" applyFont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 horizontal="right"/>
    </xf>
    <xf numFmtId="171" fontId="2" fillId="0" borderId="0" xfId="45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171" fontId="0" fillId="0" borderId="0" xfId="45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right"/>
    </xf>
    <xf numFmtId="3" fontId="0" fillId="0" borderId="10" xfId="45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0" fillId="0" borderId="0" xfId="45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0" fontId="0" fillId="0" borderId="0" xfId="45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3" fontId="0" fillId="0" borderId="0" xfId="45" applyNumberFormat="1" applyFont="1" applyAlignment="1">
      <alignment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371475</xdr:colOff>
      <xdr:row>7</xdr:row>
      <xdr:rowOff>28575</xdr:rowOff>
    </xdr:to>
    <xdr:pic>
      <xdr:nvPicPr>
        <xdr:cNvPr id="1" name="Immagine 1" descr="C:\Users\romano\Desktop\Pro loco Carmignano   Informazioni turistiche_files\pro-loco-carmign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8.28125" style="0" customWidth="1"/>
    <col min="2" max="3" width="11.28125" style="71" customWidth="1"/>
    <col min="4" max="4" width="29.00390625" style="0" bestFit="1" customWidth="1"/>
    <col min="5" max="6" width="11.140625" style="81" customWidth="1"/>
  </cols>
  <sheetData>
    <row r="1" ht="12.75"/>
    <row r="2" spans="3:4" ht="12.75">
      <c r="C2" s="132" t="s">
        <v>123</v>
      </c>
      <c r="D2" s="133" t="s">
        <v>124</v>
      </c>
    </row>
    <row r="3" ht="12.75"/>
    <row r="4" spans="3:4" ht="12.75">
      <c r="C4" s="132" t="s">
        <v>125</v>
      </c>
      <c r="D4" s="133" t="s">
        <v>194</v>
      </c>
    </row>
    <row r="5" ht="12.75"/>
    <row r="6" spans="3:4" ht="12.75">
      <c r="C6" s="132"/>
      <c r="D6" s="133" t="s">
        <v>126</v>
      </c>
    </row>
    <row r="7" ht="12.75"/>
    <row r="8" ht="12.75"/>
    <row r="9" spans="1:6" ht="12.75">
      <c r="A9" s="139" t="s">
        <v>171</v>
      </c>
      <c r="B9" s="139"/>
      <c r="C9" s="140"/>
      <c r="D9" s="140"/>
      <c r="E9" s="140"/>
      <c r="F9" s="140"/>
    </row>
    <row r="10" spans="4:6" ht="12.75">
      <c r="D10" s="2"/>
      <c r="E10" s="79"/>
      <c r="F10" s="79"/>
    </row>
    <row r="11" spans="1:6" ht="12.75">
      <c r="A11" s="8" t="s">
        <v>4</v>
      </c>
      <c r="B11" s="72">
        <v>2018</v>
      </c>
      <c r="C11" s="72">
        <v>2019</v>
      </c>
      <c r="D11" s="10" t="s">
        <v>5</v>
      </c>
      <c r="E11" s="72">
        <v>2018</v>
      </c>
      <c r="F11" s="72">
        <v>2019</v>
      </c>
    </row>
    <row r="12" spans="1:6" ht="12.75">
      <c r="A12" s="8"/>
      <c r="B12" s="73"/>
      <c r="C12" s="73"/>
      <c r="D12" s="10"/>
      <c r="E12" s="72"/>
      <c r="F12" s="72"/>
    </row>
    <row r="13" spans="1:6" ht="12.75">
      <c r="A13" s="4" t="s">
        <v>45</v>
      </c>
      <c r="B13" s="74">
        <v>8970</v>
      </c>
      <c r="C13" s="74">
        <v>8970</v>
      </c>
      <c r="D13" s="2"/>
      <c r="E13" s="79"/>
      <c r="F13" s="79"/>
    </row>
    <row r="14" spans="1:6" ht="12.75">
      <c r="A14" s="112" t="s">
        <v>58</v>
      </c>
      <c r="B14" s="100">
        <v>-8970</v>
      </c>
      <c r="C14" s="100">
        <v>-8970</v>
      </c>
      <c r="D14" s="2"/>
      <c r="E14" s="79"/>
      <c r="F14" s="79"/>
    </row>
    <row r="15" spans="1:6" ht="12.75">
      <c r="A15" s="2"/>
      <c r="B15" s="79">
        <f>SUM(B13:B14)</f>
        <v>0</v>
      </c>
      <c r="C15" s="79">
        <f>SUM(C13:C14)</f>
        <v>0</v>
      </c>
      <c r="D15" s="2"/>
      <c r="E15" s="79"/>
      <c r="F15" s="79"/>
    </row>
    <row r="16" spans="1:6" ht="12.75">
      <c r="A16" s="4" t="s">
        <v>37</v>
      </c>
      <c r="B16" s="74">
        <v>3079</v>
      </c>
      <c r="C16" s="74">
        <v>3680</v>
      </c>
      <c r="D16" s="2"/>
      <c r="E16" s="79"/>
      <c r="F16" s="79"/>
    </row>
    <row r="17" spans="1:6" ht="12.75">
      <c r="A17" s="4" t="s">
        <v>99</v>
      </c>
      <c r="B17" s="74">
        <v>640</v>
      </c>
      <c r="C17" s="74">
        <v>840</v>
      </c>
      <c r="D17" s="62" t="s">
        <v>53</v>
      </c>
      <c r="E17" s="79" t="s">
        <v>53</v>
      </c>
      <c r="F17" s="79" t="s">
        <v>53</v>
      </c>
    </row>
    <row r="18" spans="1:6" ht="12.75">
      <c r="A18" s="112" t="s">
        <v>42</v>
      </c>
      <c r="B18" s="117">
        <v>-3719</v>
      </c>
      <c r="C18" s="117">
        <v>-4520</v>
      </c>
      <c r="D18" s="2"/>
      <c r="E18" s="79"/>
      <c r="F18" s="79"/>
    </row>
    <row r="19" spans="1:6" ht="12.75">
      <c r="A19" s="2"/>
      <c r="B19" s="79">
        <f>SUM(B16:B18)</f>
        <v>0</v>
      </c>
      <c r="C19" s="79">
        <f>SUM(C16:C18)</f>
        <v>0</v>
      </c>
      <c r="D19" s="2"/>
      <c r="E19" s="79"/>
      <c r="F19" s="79"/>
    </row>
    <row r="20" spans="1:6" ht="12.75">
      <c r="A20" s="4" t="s">
        <v>13</v>
      </c>
      <c r="B20" s="74">
        <v>18858</v>
      </c>
      <c r="C20" s="74">
        <v>20018</v>
      </c>
      <c r="D20" s="2"/>
      <c r="E20" s="99"/>
      <c r="F20" s="99"/>
    </row>
    <row r="21" spans="1:6" ht="12.75">
      <c r="A21" s="112" t="s">
        <v>52</v>
      </c>
      <c r="B21" s="116">
        <v>-18858</v>
      </c>
      <c r="C21" s="116">
        <v>-19407</v>
      </c>
      <c r="D21" s="6"/>
      <c r="E21" s="97"/>
      <c r="F21" s="97"/>
    </row>
    <row r="22" spans="1:6" ht="12.75">
      <c r="A22" s="2"/>
      <c r="B22" s="79">
        <f>SUM(B20:B21)</f>
        <v>0</v>
      </c>
      <c r="C22" s="79">
        <f>SUM(C20:C21)</f>
        <v>611</v>
      </c>
      <c r="D22" s="6"/>
      <c r="E22" s="97"/>
      <c r="F22" s="97"/>
    </row>
    <row r="23" spans="1:6" ht="12.75">
      <c r="A23" s="4" t="s">
        <v>55</v>
      </c>
      <c r="B23" s="74">
        <v>7733</v>
      </c>
      <c r="C23" s="74">
        <v>5510</v>
      </c>
      <c r="D23" s="6"/>
      <c r="E23" s="97"/>
      <c r="F23" s="97"/>
    </row>
    <row r="24" spans="1:6" ht="12.75">
      <c r="A24" s="112" t="s">
        <v>56</v>
      </c>
      <c r="B24" s="116">
        <v>-5146</v>
      </c>
      <c r="C24" s="116">
        <v>-4730</v>
      </c>
      <c r="D24" s="6"/>
      <c r="E24" s="97"/>
      <c r="F24" s="97"/>
    </row>
    <row r="25" spans="1:6" ht="12.75">
      <c r="A25" s="2"/>
      <c r="B25" s="79">
        <f>SUM(B23:B24)</f>
        <v>2587</v>
      </c>
      <c r="C25" s="79">
        <f>SUM(C23:C24)</f>
        <v>780</v>
      </c>
      <c r="D25" s="6"/>
      <c r="E25" s="97"/>
      <c r="F25" s="97"/>
    </row>
    <row r="26" spans="1:6" ht="12.75">
      <c r="A26" s="2"/>
      <c r="B26" s="79"/>
      <c r="C26" s="79"/>
      <c r="D26" s="6"/>
      <c r="E26" s="97"/>
      <c r="F26" s="97"/>
    </row>
    <row r="27" spans="1:6" ht="12.75">
      <c r="A27" s="2" t="s">
        <v>145</v>
      </c>
      <c r="B27" s="79">
        <v>1000</v>
      </c>
      <c r="C27" s="79">
        <v>1000</v>
      </c>
      <c r="D27" s="6"/>
      <c r="E27" s="97"/>
      <c r="F27" s="97"/>
    </row>
    <row r="28" spans="1:6" ht="12.75">
      <c r="A28" s="2" t="s">
        <v>146</v>
      </c>
      <c r="B28" s="135">
        <v>-500</v>
      </c>
      <c r="C28" s="135">
        <v>-1000</v>
      </c>
      <c r="D28" s="6"/>
      <c r="E28" s="97"/>
      <c r="F28" s="97"/>
    </row>
    <row r="29" spans="1:6" ht="12.75">
      <c r="A29" s="2"/>
      <c r="B29" s="79">
        <f>SUM(B27:B28)</f>
        <v>500</v>
      </c>
      <c r="C29" s="79"/>
      <c r="D29" s="6"/>
      <c r="E29" s="97"/>
      <c r="F29" s="97"/>
    </row>
    <row r="30" spans="1:6" ht="12.75">
      <c r="A30" s="2"/>
      <c r="B30" s="79"/>
      <c r="C30" s="79"/>
      <c r="D30" s="6"/>
      <c r="E30" s="97"/>
      <c r="F30" s="97"/>
    </row>
    <row r="31" spans="1:6" ht="12.75">
      <c r="A31" s="5" t="s">
        <v>100</v>
      </c>
      <c r="B31" s="75">
        <f>SUM(B25,B22,B19,B15,B29)</f>
        <v>3087</v>
      </c>
      <c r="C31" s="75">
        <f>SUM(C25,C22,C19,C15)</f>
        <v>1391</v>
      </c>
      <c r="D31" s="6" t="s">
        <v>68</v>
      </c>
      <c r="E31" s="80">
        <v>10244</v>
      </c>
      <c r="F31" s="80">
        <v>11856</v>
      </c>
    </row>
    <row r="32" spans="1:6" ht="12.75">
      <c r="A32" s="5"/>
      <c r="B32" s="75"/>
      <c r="C32" s="75"/>
      <c r="D32" s="6"/>
      <c r="E32" s="80"/>
      <c r="F32" s="80"/>
    </row>
    <row r="33" spans="1:6" ht="12.75">
      <c r="A33" s="1" t="s">
        <v>108</v>
      </c>
      <c r="B33" s="78">
        <v>590</v>
      </c>
      <c r="C33" s="78">
        <v>590</v>
      </c>
      <c r="D33" s="6"/>
      <c r="E33" s="80"/>
      <c r="F33" s="80"/>
    </row>
    <row r="34" spans="1:6" ht="12.75">
      <c r="A34" s="1"/>
      <c r="B34" s="78"/>
      <c r="C34" s="78"/>
      <c r="D34" s="6"/>
      <c r="E34" s="80"/>
      <c r="F34" s="80"/>
    </row>
    <row r="35" spans="1:6" ht="12.75">
      <c r="A35" s="4" t="s">
        <v>74</v>
      </c>
      <c r="B35" s="119">
        <v>356</v>
      </c>
      <c r="C35" s="119">
        <v>626</v>
      </c>
      <c r="D35" s="6"/>
      <c r="E35" s="80"/>
      <c r="F35" s="80"/>
    </row>
    <row r="36" spans="1:6" ht="12.75">
      <c r="A36" s="4" t="s">
        <v>120</v>
      </c>
      <c r="B36" s="119">
        <v>1261</v>
      </c>
      <c r="C36" s="119">
        <v>1001</v>
      </c>
      <c r="D36" s="6"/>
      <c r="E36" s="80"/>
      <c r="F36" s="80"/>
    </row>
    <row r="37" spans="1:6" ht="12.75">
      <c r="A37" s="1" t="s">
        <v>84</v>
      </c>
      <c r="B37" s="78">
        <f>SUM(B35:B36)</f>
        <v>1617</v>
      </c>
      <c r="C37" s="78">
        <f>SUM(C35:C36)</f>
        <v>1627</v>
      </c>
      <c r="D37" s="6"/>
      <c r="E37" s="80"/>
      <c r="F37" s="80"/>
    </row>
    <row r="38" spans="1:6" ht="12.75">
      <c r="A38" s="1"/>
      <c r="B38" s="78"/>
      <c r="C38" s="78"/>
      <c r="D38" s="6"/>
      <c r="E38" s="80"/>
      <c r="F38" s="80"/>
    </row>
    <row r="39" spans="1:6" ht="12.75">
      <c r="A39" s="48" t="s">
        <v>136</v>
      </c>
      <c r="B39" s="71">
        <v>52196</v>
      </c>
      <c r="C39" s="71">
        <v>48428</v>
      </c>
      <c r="D39" s="6"/>
      <c r="E39" s="80"/>
      <c r="F39" s="80"/>
    </row>
    <row r="40" spans="1:6" ht="12.75">
      <c r="A40" s="13" t="s">
        <v>113</v>
      </c>
      <c r="B40" s="71">
        <v>1126</v>
      </c>
      <c r="C40" s="71">
        <v>907</v>
      </c>
      <c r="D40" s="6"/>
      <c r="E40" s="80"/>
      <c r="F40" s="80"/>
    </row>
    <row r="41" spans="1:6" ht="12.75">
      <c r="A41" s="48" t="s">
        <v>137</v>
      </c>
      <c r="B41" s="71">
        <v>19945</v>
      </c>
      <c r="C41" s="71">
        <v>19845</v>
      </c>
      <c r="D41" s="6"/>
      <c r="E41" s="80"/>
      <c r="F41" s="80"/>
    </row>
    <row r="42" spans="1:6" ht="12.75">
      <c r="A42" s="4"/>
      <c r="D42" s="6"/>
      <c r="E42" s="80"/>
      <c r="F42" s="80"/>
    </row>
    <row r="43" spans="1:6" ht="12.75">
      <c r="A43" s="5" t="s">
        <v>6</v>
      </c>
      <c r="B43" s="75">
        <f>SUM(B39:B42)</f>
        <v>73267</v>
      </c>
      <c r="C43" s="75">
        <f>SUM(C39:C42)</f>
        <v>69180</v>
      </c>
      <c r="D43" s="6"/>
      <c r="E43" s="80"/>
      <c r="F43" s="80"/>
    </row>
    <row r="44" spans="1:6" ht="12.75">
      <c r="A44" s="5"/>
      <c r="B44" s="75"/>
      <c r="C44" s="75"/>
      <c r="D44" s="3" t="s">
        <v>53</v>
      </c>
      <c r="E44" s="82"/>
      <c r="F44" s="82"/>
    </row>
    <row r="45" spans="1:6" ht="12.75">
      <c r="A45" s="5" t="s">
        <v>7</v>
      </c>
      <c r="B45" s="77">
        <v>143</v>
      </c>
      <c r="C45" s="77">
        <v>6948</v>
      </c>
      <c r="D45" s="3"/>
      <c r="E45" s="82"/>
      <c r="F45" s="82"/>
    </row>
    <row r="46" spans="1:6" ht="12.75">
      <c r="A46" s="1" t="s">
        <v>138</v>
      </c>
      <c r="B46" s="77">
        <v>350</v>
      </c>
      <c r="C46" s="77">
        <v>502</v>
      </c>
      <c r="D46" s="6"/>
      <c r="E46" s="80"/>
      <c r="F46" s="80"/>
    </row>
    <row r="47" spans="1:6" ht="12.75">
      <c r="A47" s="5"/>
      <c r="B47" s="77"/>
      <c r="C47" s="77"/>
      <c r="D47" s="6" t="s">
        <v>8</v>
      </c>
      <c r="E47" s="80">
        <v>3728</v>
      </c>
      <c r="F47" s="80">
        <v>230</v>
      </c>
    </row>
    <row r="48" spans="1:6" ht="12.75">
      <c r="A48" s="113" t="s">
        <v>57</v>
      </c>
      <c r="B48" s="77">
        <v>3490</v>
      </c>
      <c r="C48" s="77">
        <v>9300</v>
      </c>
      <c r="D48" s="6"/>
      <c r="E48" s="80"/>
      <c r="F48" s="80"/>
    </row>
    <row r="49" spans="1:6" ht="12.75">
      <c r="A49" s="113"/>
      <c r="B49" s="77"/>
      <c r="C49" s="77"/>
      <c r="D49" s="6"/>
      <c r="E49" s="80"/>
      <c r="F49" s="80"/>
    </row>
    <row r="50" spans="1:6" ht="12.75">
      <c r="A50" s="114" t="s">
        <v>12</v>
      </c>
      <c r="B50" s="78">
        <v>200</v>
      </c>
      <c r="C50" s="78">
        <v>1890</v>
      </c>
      <c r="D50" s="6"/>
      <c r="E50" s="80"/>
      <c r="F50" s="80"/>
    </row>
    <row r="51" spans="1:6" ht="12.75">
      <c r="A51" s="19"/>
      <c r="B51" s="77"/>
      <c r="C51" s="77"/>
      <c r="D51" s="48" t="s">
        <v>54</v>
      </c>
      <c r="E51" s="115">
        <v>518</v>
      </c>
      <c r="F51" s="115">
        <v>1060</v>
      </c>
    </row>
    <row r="52" spans="1:6" ht="12.75">
      <c r="A52" s="4" t="s">
        <v>26</v>
      </c>
      <c r="B52" s="74">
        <v>1927</v>
      </c>
      <c r="C52" s="74">
        <v>1752</v>
      </c>
      <c r="D52" s="2" t="s">
        <v>48</v>
      </c>
      <c r="E52" s="79">
        <v>1209</v>
      </c>
      <c r="F52" s="79">
        <v>317</v>
      </c>
    </row>
    <row r="53" spans="1:6" ht="12.75">
      <c r="A53" s="48" t="s">
        <v>167</v>
      </c>
      <c r="B53" s="74">
        <v>5000</v>
      </c>
      <c r="C53" s="74">
        <v>16000</v>
      </c>
      <c r="D53" s="2" t="s">
        <v>14</v>
      </c>
      <c r="E53" s="79">
        <v>4574</v>
      </c>
      <c r="F53" s="79">
        <v>20268</v>
      </c>
    </row>
    <row r="54" spans="1:6" ht="12.75">
      <c r="A54" t="s">
        <v>38</v>
      </c>
      <c r="B54" s="71">
        <v>190</v>
      </c>
      <c r="C54" s="71">
        <v>177</v>
      </c>
      <c r="D54" s="62" t="s">
        <v>39</v>
      </c>
      <c r="E54" s="79">
        <v>4038</v>
      </c>
      <c r="F54" s="79">
        <v>2402</v>
      </c>
    </row>
    <row r="55" spans="1:6" ht="12.75">
      <c r="A55" s="4"/>
      <c r="D55" s="2" t="s">
        <v>40</v>
      </c>
      <c r="E55" s="79">
        <v>1633</v>
      </c>
      <c r="F55" s="79">
        <v>1657</v>
      </c>
    </row>
    <row r="56" spans="1:6" ht="12.75">
      <c r="A56" s="29"/>
      <c r="B56" s="101"/>
      <c r="C56" s="101"/>
      <c r="D56" s="2" t="s">
        <v>67</v>
      </c>
      <c r="E56" s="79">
        <v>50</v>
      </c>
      <c r="F56" s="79">
        <v>11</v>
      </c>
    </row>
    <row r="57" spans="1:6" ht="12.75">
      <c r="A57" s="29"/>
      <c r="B57" s="101"/>
      <c r="C57" s="101"/>
      <c r="D57" s="2" t="s">
        <v>101</v>
      </c>
      <c r="E57" s="79">
        <v>637</v>
      </c>
      <c r="F57" s="79">
        <v>706</v>
      </c>
    </row>
    <row r="58" spans="1:6" ht="12.75">
      <c r="A58" s="30"/>
      <c r="B58" s="101"/>
      <c r="C58" s="101"/>
      <c r="D58" s="2" t="s">
        <v>104</v>
      </c>
      <c r="E58" s="79">
        <v>24</v>
      </c>
      <c r="F58" s="79">
        <v>24</v>
      </c>
    </row>
    <row r="59" spans="1:6" ht="12.75">
      <c r="A59" s="30"/>
      <c r="B59" s="101"/>
      <c r="C59" s="101"/>
      <c r="D59" s="2" t="s">
        <v>114</v>
      </c>
      <c r="E59" s="79">
        <v>22</v>
      </c>
      <c r="F59" s="79"/>
    </row>
    <row r="60" spans="1:6" ht="12.75">
      <c r="A60" s="30"/>
      <c r="B60" s="101"/>
      <c r="C60" s="101"/>
      <c r="D60" s="2" t="s">
        <v>115</v>
      </c>
      <c r="E60" s="79">
        <v>12</v>
      </c>
      <c r="F60" s="79">
        <v>19</v>
      </c>
    </row>
    <row r="61" spans="1:6" ht="12.75">
      <c r="A61" s="30"/>
      <c r="B61" s="101"/>
      <c r="C61" s="101"/>
      <c r="D61" s="62" t="s">
        <v>139</v>
      </c>
      <c r="E61" s="79">
        <v>1007</v>
      </c>
      <c r="F61" s="79">
        <v>1007</v>
      </c>
    </row>
    <row r="62" spans="1:6" ht="12.75">
      <c r="A62" s="30"/>
      <c r="B62" s="101"/>
      <c r="C62" s="101"/>
      <c r="D62" s="62" t="s">
        <v>172</v>
      </c>
      <c r="E62" s="79">
        <v>3125</v>
      </c>
      <c r="F62" s="79">
        <v>6338</v>
      </c>
    </row>
    <row r="63" spans="1:6" ht="12.75">
      <c r="A63" s="5" t="s">
        <v>44</v>
      </c>
      <c r="B63" s="75">
        <f>SUM(B52:B57)</f>
        <v>7117</v>
      </c>
      <c r="C63" s="75">
        <f>SUM(C52:C57)</f>
        <v>17929</v>
      </c>
      <c r="D63" s="6" t="s">
        <v>46</v>
      </c>
      <c r="E63" s="84">
        <f>SUM(E51:E62)</f>
        <v>16849</v>
      </c>
      <c r="F63" s="84">
        <f>SUM(F51:F62)</f>
        <v>33809</v>
      </c>
    </row>
    <row r="64" spans="1:3" ht="12.75">
      <c r="A64" s="5"/>
      <c r="B64" s="75"/>
      <c r="C64" s="75"/>
    </row>
    <row r="65" spans="1:6" ht="12.75">
      <c r="A65" s="1" t="s">
        <v>9</v>
      </c>
      <c r="B65" s="76">
        <f>SUM(B63+B48+B50+B37+B45+B43+B31+B33)</f>
        <v>89511</v>
      </c>
      <c r="C65" s="76">
        <f>SUM(C63+C48+C50+C37+C45+C46+C43+C31+C33)</f>
        <v>109357</v>
      </c>
      <c r="D65" s="6" t="s">
        <v>10</v>
      </c>
      <c r="E65" s="84">
        <f>SUM(E63+E47+E31+E21)</f>
        <v>30821</v>
      </c>
      <c r="F65" s="84">
        <f>SUM(F63+F47+F31+F21)</f>
        <v>45895</v>
      </c>
    </row>
    <row r="66" spans="1:3" ht="12.75">
      <c r="A66" s="1"/>
      <c r="B66" s="76"/>
      <c r="C66" s="76"/>
    </row>
    <row r="67" spans="1:6" ht="12.75">
      <c r="A67" s="1"/>
      <c r="B67" s="78"/>
      <c r="C67" s="78"/>
      <c r="D67" s="3" t="s">
        <v>102</v>
      </c>
      <c r="E67" s="82">
        <v>18493</v>
      </c>
      <c r="F67" s="82">
        <f>SUM(-F65-F68-F69-F70-F71+F73)</f>
        <v>4424</v>
      </c>
    </row>
    <row r="68" spans="1:6" ht="12.75">
      <c r="A68" s="1"/>
      <c r="B68" s="78"/>
      <c r="C68" s="78"/>
      <c r="D68" s="6" t="s">
        <v>31</v>
      </c>
      <c r="E68" s="80">
        <v>7643</v>
      </c>
      <c r="F68" s="80">
        <v>26136</v>
      </c>
    </row>
    <row r="69" spans="1:6" ht="12.75">
      <c r="A69" s="1"/>
      <c r="B69" s="78"/>
      <c r="C69" s="78"/>
      <c r="D69" s="3" t="s">
        <v>116</v>
      </c>
      <c r="E69" s="80">
        <v>25000</v>
      </c>
      <c r="F69" s="80">
        <v>25000</v>
      </c>
    </row>
    <row r="70" spans="1:6" ht="12.75">
      <c r="A70" s="1"/>
      <c r="B70" s="78"/>
      <c r="C70" s="78"/>
      <c r="D70" s="3" t="s">
        <v>117</v>
      </c>
      <c r="E70" s="80">
        <v>7197</v>
      </c>
      <c r="F70" s="80">
        <v>7197</v>
      </c>
    </row>
    <row r="71" spans="1:6" ht="12.75">
      <c r="A71" s="1"/>
      <c r="B71" s="78"/>
      <c r="C71" s="78"/>
      <c r="D71" s="3" t="s">
        <v>168</v>
      </c>
      <c r="E71" s="80">
        <v>705</v>
      </c>
      <c r="F71" s="80">
        <v>705</v>
      </c>
    </row>
    <row r="72" spans="1:6" ht="12.75">
      <c r="A72" s="1"/>
      <c r="B72" s="78"/>
      <c r="C72" s="78"/>
      <c r="D72" s="2"/>
      <c r="E72" s="79"/>
      <c r="F72" s="79"/>
    </row>
    <row r="73" spans="1:6" ht="13.5" thickBot="1">
      <c r="A73" s="5" t="s">
        <v>3</v>
      </c>
      <c r="B73" s="85">
        <f>SUM(B65)</f>
        <v>89511</v>
      </c>
      <c r="C73" s="85">
        <f>SUM(C65)</f>
        <v>109357</v>
      </c>
      <c r="D73" s="6" t="s">
        <v>3</v>
      </c>
      <c r="E73" s="86">
        <f>B73</f>
        <v>89511</v>
      </c>
      <c r="F73" s="86">
        <f>SUM(C73)</f>
        <v>109357</v>
      </c>
    </row>
    <row r="74" spans="4:6" ht="13.5" thickTop="1">
      <c r="D74" s="7"/>
      <c r="E74" s="83"/>
      <c r="F74" s="83"/>
    </row>
    <row r="79" spans="2:6" ht="12.75">
      <c r="B79" s="39"/>
      <c r="C79" s="131" t="s">
        <v>173</v>
      </c>
      <c r="E79" s="15"/>
      <c r="F79" s="15"/>
    </row>
    <row r="80" spans="2:6" ht="12.75">
      <c r="B80" s="39"/>
      <c r="C80" s="39"/>
      <c r="E80" s="15"/>
      <c r="F80" s="15"/>
    </row>
    <row r="81" spans="1:6" ht="15">
      <c r="A81" s="91" t="s">
        <v>92</v>
      </c>
      <c r="B81" s="89">
        <v>2018</v>
      </c>
      <c r="C81" s="89">
        <v>2019</v>
      </c>
      <c r="D81" s="9"/>
      <c r="E81" s="90">
        <v>2018</v>
      </c>
      <c r="F81" s="90">
        <v>2019</v>
      </c>
    </row>
    <row r="82" spans="1:6" ht="15">
      <c r="A82" s="9"/>
      <c r="B82" s="42"/>
      <c r="C82" s="42"/>
      <c r="D82" s="9"/>
      <c r="E82" s="20"/>
      <c r="F82" s="20"/>
    </row>
    <row r="83" spans="1:6" ht="12.75">
      <c r="A83" s="26" t="s">
        <v>15</v>
      </c>
      <c r="B83" s="43">
        <v>6870</v>
      </c>
      <c r="C83" s="43">
        <v>6770</v>
      </c>
      <c r="D83" s="2"/>
      <c r="E83" s="20"/>
      <c r="F83" s="20"/>
    </row>
    <row r="84" spans="1:6" ht="12.75">
      <c r="A84" s="26" t="s">
        <v>70</v>
      </c>
      <c r="B84" s="43">
        <v>3156</v>
      </c>
      <c r="C84" s="43">
        <v>2968</v>
      </c>
      <c r="D84" s="2"/>
      <c r="E84" s="20"/>
      <c r="F84" s="20"/>
    </row>
    <row r="85" spans="1:6" ht="12.75">
      <c r="A85" s="27" t="s">
        <v>147</v>
      </c>
      <c r="B85" s="43">
        <v>613</v>
      </c>
      <c r="C85" s="43">
        <v>2745</v>
      </c>
      <c r="D85" s="2"/>
      <c r="E85" s="20"/>
      <c r="F85" s="20"/>
    </row>
    <row r="86" spans="1:6" ht="12.75">
      <c r="A86" s="27" t="s">
        <v>174</v>
      </c>
      <c r="B86" s="43"/>
      <c r="C86" s="43">
        <v>2401</v>
      </c>
      <c r="D86" s="2"/>
      <c r="E86" s="20"/>
      <c r="F86" s="20"/>
    </row>
    <row r="87" spans="1:6" ht="12.75">
      <c r="A87" s="28" t="s">
        <v>29</v>
      </c>
      <c r="B87" s="44">
        <f>SUM(B83:B86)</f>
        <v>10639</v>
      </c>
      <c r="C87" s="44">
        <f>SUM(C83:C86)</f>
        <v>14884</v>
      </c>
      <c r="D87" s="2"/>
      <c r="E87" s="20"/>
      <c r="F87" s="20"/>
    </row>
    <row r="88" spans="1:6" ht="12.75">
      <c r="A88" s="28"/>
      <c r="B88" s="44"/>
      <c r="C88" s="44"/>
      <c r="D88" s="2"/>
      <c r="E88" s="20"/>
      <c r="F88" s="20"/>
    </row>
    <row r="89" spans="1:6" ht="12.75">
      <c r="A89" s="27" t="s">
        <v>16</v>
      </c>
      <c r="B89" s="45">
        <v>51</v>
      </c>
      <c r="C89" s="45">
        <v>67</v>
      </c>
      <c r="D89" s="5"/>
      <c r="E89" s="31"/>
      <c r="F89" s="31"/>
    </row>
    <row r="90" spans="1:6" ht="12.75">
      <c r="A90" s="33" t="s">
        <v>17</v>
      </c>
      <c r="B90" s="51">
        <f>SUM(B89:B89)</f>
        <v>51</v>
      </c>
      <c r="C90" s="51">
        <f>SUM(C89:C89)</f>
        <v>67</v>
      </c>
      <c r="D90" s="50" t="s">
        <v>30</v>
      </c>
      <c r="E90" s="52">
        <f>SUM(B87,B90,)</f>
        <v>10690</v>
      </c>
      <c r="F90" s="52">
        <f>SUM(C87,C90,)</f>
        <v>14951</v>
      </c>
    </row>
    <row r="91" spans="1:6" ht="12.75">
      <c r="A91" s="33"/>
      <c r="B91" s="44"/>
      <c r="C91" s="44"/>
      <c r="D91" s="33"/>
      <c r="E91" s="25"/>
      <c r="F91" s="25"/>
    </row>
    <row r="92" spans="1:6" ht="12.75">
      <c r="A92" s="11" t="s">
        <v>32</v>
      </c>
      <c r="B92" s="39"/>
      <c r="C92" s="39"/>
      <c r="D92" s="28"/>
      <c r="E92" s="17"/>
      <c r="F92" s="17"/>
    </row>
    <row r="93" spans="1:6" ht="12.75">
      <c r="A93" s="11"/>
      <c r="B93" s="39"/>
      <c r="C93" s="39"/>
      <c r="D93" s="28"/>
      <c r="E93" s="17"/>
      <c r="F93" s="17"/>
    </row>
    <row r="94" spans="1:6" ht="12.75">
      <c r="A94" s="68" t="s">
        <v>76</v>
      </c>
      <c r="B94" s="39">
        <v>-498</v>
      </c>
      <c r="C94" s="39">
        <v>-356</v>
      </c>
      <c r="D94" s="28"/>
      <c r="E94" s="67" t="s">
        <v>53</v>
      </c>
      <c r="F94" s="67" t="s">
        <v>53</v>
      </c>
    </row>
    <row r="95" spans="1:6" ht="12.75">
      <c r="A95" s="68" t="s">
        <v>148</v>
      </c>
      <c r="B95" s="39">
        <v>-638</v>
      </c>
      <c r="C95" s="39">
        <v>-1261</v>
      </c>
      <c r="D95" s="28"/>
      <c r="E95" s="67"/>
      <c r="F95" s="67"/>
    </row>
    <row r="96" spans="1:6" ht="12.75">
      <c r="A96" s="68" t="s">
        <v>140</v>
      </c>
      <c r="B96" s="39">
        <v>1261</v>
      </c>
      <c r="C96" s="39">
        <v>1000</v>
      </c>
      <c r="D96" s="28"/>
      <c r="E96" s="67"/>
      <c r="F96" s="67"/>
    </row>
    <row r="97" spans="1:6" ht="12.75">
      <c r="A97" s="63" t="s">
        <v>75</v>
      </c>
      <c r="B97" s="57">
        <v>356</v>
      </c>
      <c r="C97" s="57">
        <v>626</v>
      </c>
      <c r="D97" s="69" t="s">
        <v>84</v>
      </c>
      <c r="E97" s="70">
        <f>SUM(B94:B97)</f>
        <v>481</v>
      </c>
      <c r="F97" s="70">
        <f>SUM(C94:C97)</f>
        <v>9</v>
      </c>
    </row>
    <row r="98" spans="1:6" ht="12.75">
      <c r="A98" s="3"/>
      <c r="B98" s="39"/>
      <c r="C98" s="39"/>
      <c r="D98" s="6"/>
      <c r="E98" s="14"/>
      <c r="F98" s="14"/>
    </row>
    <row r="99" spans="1:6" ht="12.75">
      <c r="A99" s="26" t="s">
        <v>19</v>
      </c>
      <c r="B99" s="40">
        <v>-8</v>
      </c>
      <c r="C99" s="41">
        <v>-9</v>
      </c>
      <c r="D99" s="5"/>
      <c r="E99" s="14"/>
      <c r="F99" s="14"/>
    </row>
    <row r="100" spans="1:6" ht="12.75">
      <c r="A100" s="26" t="s">
        <v>1</v>
      </c>
      <c r="B100" s="40">
        <v>-552</v>
      </c>
      <c r="C100" s="40">
        <v>-514</v>
      </c>
      <c r="D100" s="5"/>
      <c r="E100" s="14"/>
      <c r="F100" s="14"/>
    </row>
    <row r="101" spans="1:6" ht="12.75">
      <c r="A101" s="26" t="s">
        <v>72</v>
      </c>
      <c r="B101" s="40">
        <v>-342</v>
      </c>
      <c r="C101" s="40">
        <v>-3</v>
      </c>
      <c r="D101" s="5"/>
      <c r="E101" s="14"/>
      <c r="F101" s="14"/>
    </row>
    <row r="102" spans="1:6" ht="12.75">
      <c r="A102" s="26" t="s">
        <v>2</v>
      </c>
      <c r="B102" s="40">
        <v>-436</v>
      </c>
      <c r="C102" s="40">
        <v>-720</v>
      </c>
      <c r="D102" s="2"/>
      <c r="E102" s="15"/>
      <c r="F102" s="15"/>
    </row>
    <row r="103" spans="1:6" ht="12.75">
      <c r="A103" s="26" t="s">
        <v>98</v>
      </c>
      <c r="B103" s="40">
        <v>-1191</v>
      </c>
      <c r="C103" s="40">
        <v>-1439</v>
      </c>
      <c r="D103" s="2"/>
      <c r="E103" s="15"/>
      <c r="F103" s="15"/>
    </row>
    <row r="104" spans="1:6" ht="12.75">
      <c r="A104" s="26" t="s">
        <v>41</v>
      </c>
      <c r="B104" s="40">
        <v>-1946</v>
      </c>
      <c r="C104" s="40">
        <v>-1214</v>
      </c>
      <c r="D104" s="2"/>
      <c r="E104" s="15"/>
      <c r="F104" s="15"/>
    </row>
    <row r="105" spans="1:6" ht="12.75">
      <c r="A105" s="27" t="s">
        <v>141</v>
      </c>
      <c r="B105" s="40">
        <v>-31</v>
      </c>
      <c r="C105" s="40">
        <v>-30</v>
      </c>
      <c r="D105" s="2"/>
      <c r="E105" s="15"/>
      <c r="F105" s="15"/>
    </row>
    <row r="106" spans="1:6" ht="12.75">
      <c r="A106" s="27" t="s">
        <v>118</v>
      </c>
      <c r="B106" s="40">
        <v>-3165</v>
      </c>
      <c r="C106" s="40">
        <v>-4257</v>
      </c>
      <c r="D106" s="2"/>
      <c r="E106" s="15"/>
      <c r="F106" s="15"/>
    </row>
    <row r="107" spans="1:6" ht="12.75">
      <c r="A107" s="27" t="s">
        <v>93</v>
      </c>
      <c r="B107" s="40">
        <v>-1651</v>
      </c>
      <c r="C107" s="40">
        <v>-2631</v>
      </c>
      <c r="D107" s="2"/>
      <c r="E107" s="15"/>
      <c r="F107" s="15"/>
    </row>
    <row r="108" spans="1:6" ht="12.75">
      <c r="A108" s="27" t="s">
        <v>188</v>
      </c>
      <c r="B108" s="40"/>
      <c r="C108" s="40">
        <v>-1630</v>
      </c>
      <c r="D108" s="2"/>
      <c r="E108" s="15"/>
      <c r="F108" s="15"/>
    </row>
    <row r="109" spans="1:6" ht="12.75">
      <c r="A109" s="26"/>
      <c r="B109" s="53"/>
      <c r="C109" s="53"/>
      <c r="D109" s="54" t="s">
        <v>69</v>
      </c>
      <c r="E109" s="55">
        <f>SUM(B99:B109)</f>
        <v>-9322</v>
      </c>
      <c r="F109" s="55">
        <f>SUM(C99:C109)</f>
        <v>-12447</v>
      </c>
    </row>
    <row r="110" spans="1:6" ht="12.75">
      <c r="A110" s="26"/>
      <c r="B110" s="44"/>
      <c r="C110" s="44"/>
      <c r="D110" s="21"/>
      <c r="E110" s="31"/>
      <c r="F110" s="31"/>
    </row>
    <row r="111" spans="1:6" ht="12.75">
      <c r="A111" s="26" t="s">
        <v>128</v>
      </c>
      <c r="B111" s="45">
        <v>-679</v>
      </c>
      <c r="C111" s="45">
        <v>-273</v>
      </c>
      <c r="D111" s="21"/>
      <c r="E111" s="31"/>
      <c r="F111" s="31"/>
    </row>
    <row r="112" spans="1:6" ht="12.75">
      <c r="A112" s="26" t="s">
        <v>11</v>
      </c>
      <c r="B112" s="40">
        <v>-1989</v>
      </c>
      <c r="C112" s="40">
        <v>-2057</v>
      </c>
      <c r="D112" s="4"/>
      <c r="E112" s="15"/>
      <c r="F112" s="15"/>
    </row>
    <row r="113" spans="1:6" ht="12.75" customHeight="1">
      <c r="A113" s="26" t="s">
        <v>25</v>
      </c>
      <c r="B113" s="40">
        <v>-2762</v>
      </c>
      <c r="C113" s="40">
        <v>-2230</v>
      </c>
      <c r="D113" s="38"/>
      <c r="E113" s="15"/>
      <c r="F113" s="15"/>
    </row>
    <row r="114" spans="1:6" ht="12.75">
      <c r="A114" s="26" t="s">
        <v>24</v>
      </c>
      <c r="B114" s="40">
        <v>-246</v>
      </c>
      <c r="C114" s="40">
        <v>-523</v>
      </c>
      <c r="D114" s="2"/>
      <c r="E114" s="15"/>
      <c r="F114" s="15"/>
    </row>
    <row r="115" spans="1:6" ht="12.75">
      <c r="A115" s="26" t="s">
        <v>43</v>
      </c>
      <c r="B115" s="40">
        <v>-40874</v>
      </c>
      <c r="C115" s="40">
        <v>-44560</v>
      </c>
      <c r="D115" s="4"/>
      <c r="E115" s="15"/>
      <c r="F115" s="15"/>
    </row>
    <row r="116" spans="1:6" ht="12.75">
      <c r="A116" s="26" t="s">
        <v>47</v>
      </c>
      <c r="B116" s="40">
        <v>-1906</v>
      </c>
      <c r="C116" s="40">
        <v>-2006</v>
      </c>
      <c r="D116" s="4"/>
      <c r="E116" s="15"/>
      <c r="F116" s="15"/>
    </row>
    <row r="117" spans="1:6" ht="12.75">
      <c r="A117" s="26" t="s">
        <v>107</v>
      </c>
      <c r="B117" s="40">
        <v>-1964</v>
      </c>
      <c r="C117" s="40">
        <v>-55</v>
      </c>
      <c r="D117" s="4"/>
      <c r="E117" s="15"/>
      <c r="F117" s="15"/>
    </row>
    <row r="118" spans="1:6" ht="12.75">
      <c r="A118" s="26" t="s">
        <v>119</v>
      </c>
      <c r="B118" s="40">
        <v>-2087</v>
      </c>
      <c r="C118" s="40">
        <v>-2163</v>
      </c>
      <c r="D118" s="4"/>
      <c r="E118" s="15"/>
      <c r="F118" s="15"/>
    </row>
    <row r="119" spans="1:6" ht="12.75">
      <c r="A119" s="27" t="s">
        <v>149</v>
      </c>
      <c r="B119" s="40">
        <v>-393</v>
      </c>
      <c r="C119" s="40">
        <v>-70</v>
      </c>
      <c r="D119" s="4"/>
      <c r="E119" s="15"/>
      <c r="F119" s="15"/>
    </row>
    <row r="120" spans="1:6" ht="12.75">
      <c r="A120" s="27" t="s">
        <v>175</v>
      </c>
      <c r="B120" s="40"/>
      <c r="C120" s="40">
        <v>-634</v>
      </c>
      <c r="D120" s="4"/>
      <c r="E120" s="15"/>
      <c r="F120" s="15"/>
    </row>
    <row r="121" spans="1:6" ht="12.75">
      <c r="A121" s="32" t="s">
        <v>27</v>
      </c>
      <c r="B121" s="53">
        <v>14000</v>
      </c>
      <c r="C121" s="53">
        <v>14567</v>
      </c>
      <c r="D121" s="56" t="s">
        <v>28</v>
      </c>
      <c r="E121" s="52">
        <f>SUM(B111:B121)</f>
        <v>-38900</v>
      </c>
      <c r="F121" s="52">
        <f>SUM(C111:C121)</f>
        <v>-40004</v>
      </c>
    </row>
    <row r="122" spans="1:6" ht="12.75">
      <c r="A122" s="32"/>
      <c r="B122" s="40"/>
      <c r="C122" s="40"/>
      <c r="D122" s="23"/>
      <c r="E122" s="25"/>
      <c r="F122" s="25"/>
    </row>
    <row r="123" spans="1:6" ht="12.75">
      <c r="A123" s="36" t="s">
        <v>176</v>
      </c>
      <c r="B123" s="42"/>
      <c r="C123" s="42"/>
      <c r="D123" s="23"/>
      <c r="E123" s="25"/>
      <c r="F123" s="25"/>
    </row>
    <row r="124" spans="1:6" ht="12.75">
      <c r="A124" s="36"/>
      <c r="B124" s="42"/>
      <c r="C124" s="42"/>
      <c r="D124" s="23"/>
      <c r="E124" s="25"/>
      <c r="F124" s="25"/>
    </row>
    <row r="125" spans="1:6" ht="12.75">
      <c r="A125" s="32" t="s">
        <v>33</v>
      </c>
      <c r="B125" s="43">
        <v>37239</v>
      </c>
      <c r="C125" s="43">
        <v>39223</v>
      </c>
      <c r="D125" s="35"/>
      <c r="E125" s="24"/>
      <c r="F125" s="24"/>
    </row>
    <row r="126" spans="1:6" ht="12.75">
      <c r="A126" s="34" t="s">
        <v>85</v>
      </c>
      <c r="B126" s="43">
        <v>-397</v>
      </c>
      <c r="C126" s="43">
        <v>-73</v>
      </c>
      <c r="D126" s="35"/>
      <c r="E126" s="24"/>
      <c r="F126" s="24"/>
    </row>
    <row r="127" spans="1:6" ht="12.75">
      <c r="A127" s="34" t="s">
        <v>96</v>
      </c>
      <c r="B127" s="43">
        <v>-3080</v>
      </c>
      <c r="C127" s="43">
        <v>-3309</v>
      </c>
      <c r="D127" s="35"/>
      <c r="E127" s="24"/>
      <c r="F127" s="24"/>
    </row>
    <row r="128" spans="1:6" ht="12.75">
      <c r="A128" s="34" t="s">
        <v>150</v>
      </c>
      <c r="B128" s="43">
        <v>-207</v>
      </c>
      <c r="C128" s="43"/>
      <c r="D128" s="35"/>
      <c r="E128" s="24"/>
      <c r="F128" s="24"/>
    </row>
    <row r="129" spans="1:6" ht="12.75">
      <c r="A129" s="32" t="s">
        <v>66</v>
      </c>
      <c r="B129" s="53">
        <v>-1918</v>
      </c>
      <c r="C129" s="53">
        <v>-2138</v>
      </c>
      <c r="D129" s="50" t="s">
        <v>34</v>
      </c>
      <c r="E129" s="52">
        <f>SUM(B125:B129)</f>
        <v>31637</v>
      </c>
      <c r="F129" s="52">
        <f>SUM(C125:C129)</f>
        <v>33703</v>
      </c>
    </row>
    <row r="130" spans="1:6" ht="12.75">
      <c r="A130" s="32"/>
      <c r="B130" s="43"/>
      <c r="C130" s="43"/>
      <c r="D130" s="33"/>
      <c r="E130" s="25"/>
      <c r="F130" s="25"/>
    </row>
    <row r="131" spans="1:6" ht="12.75">
      <c r="A131" s="32"/>
      <c r="B131" s="43"/>
      <c r="C131" s="43"/>
      <c r="D131" s="33"/>
      <c r="E131" s="25"/>
      <c r="F131" s="25"/>
    </row>
    <row r="132" spans="1:6" ht="12.75">
      <c r="A132" s="34"/>
      <c r="B132" s="98">
        <v>2018</v>
      </c>
      <c r="C132" s="98">
        <v>2019</v>
      </c>
      <c r="D132" s="87"/>
      <c r="E132" s="98">
        <v>2018</v>
      </c>
      <c r="F132" s="98">
        <v>2019</v>
      </c>
    </row>
    <row r="133" spans="1:6" ht="12.75">
      <c r="A133" s="34"/>
      <c r="B133" s="98"/>
      <c r="C133" s="98"/>
      <c r="D133" s="87"/>
      <c r="E133" s="98"/>
      <c r="F133" s="98"/>
    </row>
    <row r="134" spans="1:6" ht="12.75">
      <c r="A134" s="34" t="s">
        <v>121</v>
      </c>
      <c r="B134" s="53">
        <v>-4636</v>
      </c>
      <c r="C134" s="53">
        <v>-5346</v>
      </c>
      <c r="D134" s="50"/>
      <c r="E134" s="52"/>
      <c r="F134" s="52"/>
    </row>
    <row r="135" spans="1:6" ht="12.75">
      <c r="A135" s="34"/>
      <c r="B135" s="43"/>
      <c r="C135" s="43"/>
      <c r="D135" s="87" t="s">
        <v>189</v>
      </c>
      <c r="E135" s="25">
        <f>SUM(B134)</f>
        <v>-4636</v>
      </c>
      <c r="F135" s="25">
        <f>SUM(C134)</f>
        <v>-5346</v>
      </c>
    </row>
    <row r="136" spans="1:6" ht="12.75">
      <c r="A136" s="34"/>
      <c r="B136" s="102"/>
      <c r="C136" s="98"/>
      <c r="D136" s="87"/>
      <c r="E136" s="98"/>
      <c r="F136" s="98"/>
    </row>
    <row r="137" spans="1:6" ht="12.75">
      <c r="A137" s="34" t="s">
        <v>94</v>
      </c>
      <c r="B137" s="45"/>
      <c r="C137" s="45">
        <v>-18</v>
      </c>
      <c r="D137" s="35"/>
      <c r="E137" s="24"/>
      <c r="F137" s="24"/>
    </row>
    <row r="138" spans="1:6" ht="12.75">
      <c r="A138" s="34" t="s">
        <v>97</v>
      </c>
      <c r="B138" s="45">
        <v>-1884</v>
      </c>
      <c r="C138" s="45">
        <v>-1932</v>
      </c>
      <c r="D138" s="35"/>
      <c r="E138" s="24"/>
      <c r="F138" s="24"/>
    </row>
    <row r="139" spans="1:6" ht="12.75">
      <c r="A139" s="34" t="s">
        <v>35</v>
      </c>
      <c r="B139" s="57">
        <v>4006</v>
      </c>
      <c r="C139" s="57">
        <v>3922</v>
      </c>
      <c r="D139" s="50" t="s">
        <v>36</v>
      </c>
      <c r="E139" s="52">
        <f>SUM(B136:B139)</f>
        <v>2122</v>
      </c>
      <c r="F139" s="52">
        <f>SUM(C137:C139)</f>
        <v>1972</v>
      </c>
    </row>
    <row r="140" spans="1:6" ht="12.75">
      <c r="A140" s="34"/>
      <c r="B140" s="45"/>
      <c r="C140" s="45"/>
      <c r="D140" s="33"/>
      <c r="E140" s="25"/>
      <c r="F140" s="25"/>
    </row>
    <row r="141" spans="1:6" ht="12.75">
      <c r="A141" s="34" t="s">
        <v>177</v>
      </c>
      <c r="B141" s="45">
        <v>-460</v>
      </c>
      <c r="C141" s="45">
        <v>-300</v>
      </c>
      <c r="D141" s="33"/>
      <c r="E141" s="25"/>
      <c r="F141" s="25"/>
    </row>
    <row r="142" spans="1:6" ht="12.75">
      <c r="A142" s="34" t="s">
        <v>79</v>
      </c>
      <c r="B142" s="45">
        <v>-366</v>
      </c>
      <c r="C142" s="45">
        <v>-244</v>
      </c>
      <c r="D142" s="33"/>
      <c r="E142" s="25"/>
      <c r="F142" s="25"/>
    </row>
    <row r="143" spans="1:6" ht="12.75">
      <c r="A143" s="34" t="s">
        <v>80</v>
      </c>
      <c r="B143" s="57">
        <v>570</v>
      </c>
      <c r="C143" s="57">
        <v>390</v>
      </c>
      <c r="D143" s="66" t="s">
        <v>81</v>
      </c>
      <c r="E143" s="52">
        <f>SUM(B141:B143)</f>
        <v>-256</v>
      </c>
      <c r="F143" s="52">
        <f>SUM(C141:C143)</f>
        <v>-154</v>
      </c>
    </row>
    <row r="144" spans="1:6" ht="12.75">
      <c r="A144" s="34"/>
      <c r="B144" s="45"/>
      <c r="C144" s="45"/>
      <c r="D144" s="87"/>
      <c r="E144" s="25"/>
      <c r="F144" s="25"/>
    </row>
    <row r="145" spans="1:6" ht="12.75">
      <c r="A145" s="34" t="s">
        <v>0</v>
      </c>
      <c r="B145" s="45">
        <v>-4188</v>
      </c>
      <c r="C145" s="45">
        <v>-3793</v>
      </c>
      <c r="D145" s="87"/>
      <c r="E145" s="25"/>
      <c r="F145" s="25"/>
    </row>
    <row r="146" spans="1:6" ht="12.75">
      <c r="A146" s="34" t="s">
        <v>24</v>
      </c>
      <c r="B146" s="45">
        <v>-15965</v>
      </c>
      <c r="C146" s="45">
        <v>-17751</v>
      </c>
      <c r="D146" s="87"/>
      <c r="E146" s="25"/>
      <c r="F146" s="25"/>
    </row>
    <row r="147" spans="1:6" ht="12.75">
      <c r="A147" s="34" t="s">
        <v>25</v>
      </c>
      <c r="B147" s="45">
        <v>-45082</v>
      </c>
      <c r="C147" s="45">
        <v>-52656</v>
      </c>
      <c r="D147" s="87"/>
      <c r="E147" s="25"/>
      <c r="F147" s="25"/>
    </row>
    <row r="148" spans="1:6" ht="12.75">
      <c r="A148" s="34" t="s">
        <v>22</v>
      </c>
      <c r="B148" s="45">
        <v>-4258</v>
      </c>
      <c r="C148" s="45">
        <v>-5197</v>
      </c>
      <c r="D148" s="33"/>
      <c r="E148" s="25"/>
      <c r="F148" s="25"/>
    </row>
    <row r="149" spans="1:6" ht="12.75">
      <c r="A149" s="34" t="s">
        <v>51</v>
      </c>
      <c r="B149" s="45">
        <v>-2141</v>
      </c>
      <c r="C149" s="45">
        <v>-3097</v>
      </c>
      <c r="D149" s="33"/>
      <c r="E149" s="25"/>
      <c r="F149" s="25"/>
    </row>
    <row r="150" spans="1:6" ht="12.75">
      <c r="A150" s="34" t="s">
        <v>2</v>
      </c>
      <c r="B150" s="45"/>
      <c r="C150" s="45">
        <v>-260</v>
      </c>
      <c r="D150" s="33"/>
      <c r="E150" s="25"/>
      <c r="F150" s="25"/>
    </row>
    <row r="151" spans="1:6" ht="12.75">
      <c r="A151" s="34" t="s">
        <v>83</v>
      </c>
      <c r="B151" s="45">
        <v>92166</v>
      </c>
      <c r="C151" s="45">
        <v>95484</v>
      </c>
      <c r="D151" s="33"/>
      <c r="E151" s="25"/>
      <c r="F151" s="25"/>
    </row>
    <row r="152" spans="1:6" ht="12.75">
      <c r="A152" s="34" t="s">
        <v>151</v>
      </c>
      <c r="B152" s="45">
        <v>4716</v>
      </c>
      <c r="C152" s="45">
        <v>4723</v>
      </c>
      <c r="D152" s="33"/>
      <c r="E152" s="25"/>
      <c r="F152" s="25"/>
    </row>
    <row r="153" spans="1:6" ht="12.75">
      <c r="A153" s="34" t="s">
        <v>73</v>
      </c>
      <c r="B153" s="57">
        <v>1000</v>
      </c>
      <c r="C153" s="57">
        <v>1375</v>
      </c>
      <c r="D153" s="50" t="s">
        <v>21</v>
      </c>
      <c r="E153" s="52">
        <f>SUM(B145:B153)</f>
        <v>26248</v>
      </c>
      <c r="F153" s="52">
        <f>SUM(C145:C153)</f>
        <v>18828</v>
      </c>
    </row>
    <row r="154" spans="1:6" ht="12.75">
      <c r="A154" s="33" t="s">
        <v>53</v>
      </c>
      <c r="B154" s="46"/>
      <c r="C154" s="46"/>
      <c r="D154" s="22"/>
      <c r="E154" s="20"/>
      <c r="F154" s="20"/>
    </row>
    <row r="155" spans="1:6" ht="12.75">
      <c r="A155" s="34" t="s">
        <v>152</v>
      </c>
      <c r="B155" s="45">
        <v>-4285</v>
      </c>
      <c r="C155" s="45">
        <v>-5076</v>
      </c>
      <c r="D155" s="21"/>
      <c r="E155" s="25"/>
      <c r="F155" s="25"/>
    </row>
    <row r="156" spans="1:6" ht="12.75">
      <c r="A156" s="34" t="s">
        <v>190</v>
      </c>
      <c r="B156" s="45"/>
      <c r="C156" s="45">
        <v>2000</v>
      </c>
      <c r="D156" s="21"/>
      <c r="E156" s="25"/>
      <c r="F156" s="25"/>
    </row>
    <row r="157" spans="1:6" ht="12.75">
      <c r="A157" s="34" t="s">
        <v>153</v>
      </c>
      <c r="B157" s="57">
        <v>5865</v>
      </c>
      <c r="C157" s="57">
        <v>2599</v>
      </c>
      <c r="D157" s="66" t="s">
        <v>154</v>
      </c>
      <c r="E157" s="52">
        <f>SUM(B155:B157)</f>
        <v>1580</v>
      </c>
      <c r="F157" s="52">
        <f>SUM(C155:C157)</f>
        <v>-477</v>
      </c>
    </row>
    <row r="158" spans="1:6" ht="12.75">
      <c r="A158" s="34"/>
      <c r="B158" s="45"/>
      <c r="C158" s="45"/>
      <c r="D158" s="33"/>
      <c r="E158" s="25"/>
      <c r="F158" s="25"/>
    </row>
    <row r="159" spans="1:6" ht="12.75">
      <c r="A159" s="37" t="s">
        <v>49</v>
      </c>
      <c r="B159" s="42">
        <v>-155</v>
      </c>
      <c r="C159" s="42">
        <v>-64</v>
      </c>
      <c r="D159" s="23"/>
      <c r="E159" s="25"/>
      <c r="F159" s="25"/>
    </row>
    <row r="160" spans="1:6" ht="12.75">
      <c r="A160" s="37" t="s">
        <v>82</v>
      </c>
      <c r="B160" s="58">
        <v>584</v>
      </c>
      <c r="C160" s="58">
        <v>430</v>
      </c>
      <c r="D160" s="56" t="s">
        <v>50</v>
      </c>
      <c r="E160" s="52">
        <f>SUM(B159:B160)</f>
        <v>429</v>
      </c>
      <c r="F160" s="52">
        <f>SUM(C159:C160)</f>
        <v>366</v>
      </c>
    </row>
    <row r="161" spans="1:6" ht="12.75">
      <c r="A161" s="37"/>
      <c r="B161" s="42"/>
      <c r="C161" s="42"/>
      <c r="D161" s="23"/>
      <c r="E161" s="25"/>
      <c r="F161" s="25"/>
    </row>
    <row r="162" spans="1:6" ht="12.75">
      <c r="A162" s="34" t="s">
        <v>24</v>
      </c>
      <c r="B162" s="45">
        <v>-58</v>
      </c>
      <c r="C162" s="45">
        <v>-121</v>
      </c>
      <c r="D162" s="33"/>
      <c r="E162" s="25"/>
      <c r="F162" s="25"/>
    </row>
    <row r="163" spans="1:6" ht="12.75">
      <c r="A163" s="34" t="s">
        <v>25</v>
      </c>
      <c r="B163" s="45">
        <v>-275</v>
      </c>
      <c r="C163" s="45">
        <v>-275</v>
      </c>
      <c r="D163" s="33"/>
      <c r="E163" s="25"/>
      <c r="F163" s="25"/>
    </row>
    <row r="164" spans="1:6" ht="12.75">
      <c r="A164" s="34" t="s">
        <v>129</v>
      </c>
      <c r="B164" s="45"/>
      <c r="C164" s="45">
        <v>20</v>
      </c>
      <c r="D164" s="33"/>
      <c r="E164" s="25"/>
      <c r="F164" s="25"/>
    </row>
    <row r="165" spans="1:6" ht="12.75">
      <c r="A165" s="34" t="s">
        <v>105</v>
      </c>
      <c r="B165" s="45">
        <v>-933</v>
      </c>
      <c r="C165" s="45"/>
      <c r="D165" s="33"/>
      <c r="E165" s="25"/>
      <c r="F165" s="25"/>
    </row>
    <row r="166" spans="1:6" ht="12.75">
      <c r="A166" s="34" t="s">
        <v>106</v>
      </c>
      <c r="B166" s="45">
        <v>1915</v>
      </c>
      <c r="C166" s="45"/>
      <c r="D166" s="33"/>
      <c r="E166" s="25"/>
      <c r="F166" s="25"/>
    </row>
    <row r="167" spans="1:6" ht="12.75">
      <c r="A167" s="34" t="s">
        <v>77</v>
      </c>
      <c r="B167" s="45">
        <v>-1552</v>
      </c>
      <c r="C167" s="45">
        <v>-808</v>
      </c>
      <c r="D167" s="33"/>
      <c r="E167" s="25"/>
      <c r="F167" s="25"/>
    </row>
    <row r="168" spans="1:6" ht="12.75">
      <c r="A168" s="34" t="s">
        <v>88</v>
      </c>
      <c r="B168" s="57">
        <v>2064</v>
      </c>
      <c r="C168" s="57">
        <v>1324</v>
      </c>
      <c r="D168" s="50" t="s">
        <v>20</v>
      </c>
      <c r="E168" s="52">
        <f>SUM(B162:B168)</f>
        <v>1161</v>
      </c>
      <c r="F168" s="52">
        <f>SUM(C162:C168)</f>
        <v>140</v>
      </c>
    </row>
    <row r="169" spans="1:6" ht="12.75">
      <c r="A169" s="34"/>
      <c r="B169" s="45"/>
      <c r="C169" s="45"/>
      <c r="D169" s="33"/>
      <c r="E169" s="25"/>
      <c r="F169" s="25"/>
    </row>
    <row r="170" spans="1:6" ht="12.75">
      <c r="A170" s="34" t="s">
        <v>130</v>
      </c>
      <c r="B170" s="45">
        <v>-237</v>
      </c>
      <c r="C170" s="45">
        <v>-313</v>
      </c>
      <c r="D170" s="33"/>
      <c r="E170" s="25"/>
      <c r="F170" s="25"/>
    </row>
    <row r="171" spans="1:6" ht="12.75">
      <c r="A171" s="34" t="s">
        <v>131</v>
      </c>
      <c r="B171" s="117">
        <v>240</v>
      </c>
      <c r="C171" s="57">
        <v>1200</v>
      </c>
      <c r="D171" s="50"/>
      <c r="E171" s="52"/>
      <c r="F171" s="52"/>
    </row>
    <row r="172" spans="1:6" ht="12.75">
      <c r="A172" s="34"/>
      <c r="B172" s="134"/>
      <c r="C172" s="45"/>
      <c r="D172" s="87" t="s">
        <v>132</v>
      </c>
      <c r="E172" s="108" t="s">
        <v>133</v>
      </c>
      <c r="F172" s="25">
        <f>SUM(C170:C171)</f>
        <v>887</v>
      </c>
    </row>
    <row r="173" spans="1:6" ht="12.75">
      <c r="A173" s="34"/>
      <c r="B173" s="45"/>
      <c r="C173" s="45"/>
      <c r="D173" s="33"/>
      <c r="E173" s="25"/>
      <c r="F173" s="25"/>
    </row>
    <row r="174" spans="1:6" ht="12.75">
      <c r="A174" s="34" t="s">
        <v>134</v>
      </c>
      <c r="B174" s="45">
        <v>-2707</v>
      </c>
      <c r="C174" s="45">
        <v>-1020</v>
      </c>
      <c r="D174" s="33"/>
      <c r="E174" s="25"/>
      <c r="F174" s="25"/>
    </row>
    <row r="175" spans="1:6" ht="12.75">
      <c r="A175" s="34" t="s">
        <v>71</v>
      </c>
      <c r="B175" s="45"/>
      <c r="C175" s="45">
        <v>-616</v>
      </c>
      <c r="D175" s="33"/>
      <c r="E175" s="25"/>
      <c r="F175" s="25"/>
    </row>
    <row r="176" spans="1:6" ht="12.75">
      <c r="A176" s="34" t="s">
        <v>135</v>
      </c>
      <c r="B176" s="45">
        <v>-10</v>
      </c>
      <c r="C176" s="45">
        <v>-14</v>
      </c>
      <c r="D176" s="33"/>
      <c r="E176" s="25"/>
      <c r="F176" s="25"/>
    </row>
    <row r="177" spans="1:6" ht="12.75">
      <c r="A177" s="34" t="s">
        <v>0</v>
      </c>
      <c r="B177" s="45">
        <v>-17</v>
      </c>
      <c r="C177" s="45"/>
      <c r="D177" s="33"/>
      <c r="E177" s="25"/>
      <c r="F177" s="25"/>
    </row>
    <row r="178" spans="1:6" ht="12.75">
      <c r="A178" s="34" t="s">
        <v>18</v>
      </c>
      <c r="B178" s="57">
        <v>1437</v>
      </c>
      <c r="C178" s="57">
        <v>595</v>
      </c>
      <c r="D178" s="50" t="s">
        <v>23</v>
      </c>
      <c r="E178" s="52">
        <f>SUM(B174:B178)</f>
        <v>-1297</v>
      </c>
      <c r="F178" s="52">
        <f>SUM(C174:C178)</f>
        <v>-1055</v>
      </c>
    </row>
    <row r="179" spans="1:6" ht="12.75">
      <c r="A179" s="34"/>
      <c r="B179" s="45"/>
      <c r="C179" s="45"/>
      <c r="D179" s="33"/>
      <c r="E179" s="25"/>
      <c r="F179" s="25"/>
    </row>
    <row r="180" spans="1:6" ht="12.75">
      <c r="A180" s="34" t="s">
        <v>86</v>
      </c>
      <c r="B180" s="45">
        <v>-722</v>
      </c>
      <c r="C180" s="45">
        <v>-1054</v>
      </c>
      <c r="D180" s="33"/>
      <c r="E180" s="25"/>
      <c r="F180" s="25"/>
    </row>
    <row r="181" spans="1:6" ht="12.75">
      <c r="A181" s="34" t="s">
        <v>87</v>
      </c>
      <c r="B181" s="57">
        <v>1120</v>
      </c>
      <c r="C181" s="57">
        <v>1634</v>
      </c>
      <c r="D181" s="66" t="s">
        <v>78</v>
      </c>
      <c r="E181" s="52">
        <f>SUM(B180:B181)</f>
        <v>398</v>
      </c>
      <c r="F181" s="52">
        <f>SUM(C180:C181)</f>
        <v>580</v>
      </c>
    </row>
    <row r="182" spans="1:6" ht="12.75">
      <c r="A182" s="34"/>
      <c r="B182" s="45"/>
      <c r="C182" s="45"/>
      <c r="D182" s="87"/>
      <c r="E182" s="25"/>
      <c r="F182" s="25"/>
    </row>
    <row r="183" spans="1:6" ht="12.75">
      <c r="A183" s="34" t="s">
        <v>122</v>
      </c>
      <c r="B183" s="57">
        <v>-1403</v>
      </c>
      <c r="C183" s="57">
        <v>-631</v>
      </c>
      <c r="D183" s="50"/>
      <c r="E183" s="52"/>
      <c r="F183" s="52"/>
    </row>
    <row r="184" spans="1:6" ht="12.75">
      <c r="A184" s="34"/>
      <c r="B184" s="45"/>
      <c r="C184" s="45"/>
      <c r="D184" s="87" t="s">
        <v>155</v>
      </c>
      <c r="E184" s="25">
        <f>SUM(B183:B183)</f>
        <v>-1403</v>
      </c>
      <c r="F184" s="25">
        <f>SUM(C183:C183)</f>
        <v>-631</v>
      </c>
    </row>
    <row r="185" spans="1:6" ht="12.75">
      <c r="A185" s="34"/>
      <c r="B185" s="45"/>
      <c r="C185" s="45"/>
      <c r="D185" s="87"/>
      <c r="E185" s="25"/>
      <c r="F185" s="25"/>
    </row>
    <row r="186" spans="1:6" ht="12.75">
      <c r="A186" s="34" t="s">
        <v>156</v>
      </c>
      <c r="B186" s="45">
        <v>-330</v>
      </c>
      <c r="C186" s="45"/>
      <c r="D186" s="87"/>
      <c r="E186" s="25"/>
      <c r="F186" s="25"/>
    </row>
    <row r="187" spans="1:6" ht="12.75">
      <c r="A187" s="34" t="s">
        <v>157</v>
      </c>
      <c r="B187" s="57">
        <v>328</v>
      </c>
      <c r="C187" s="57"/>
      <c r="D187" s="66"/>
      <c r="E187" s="52"/>
      <c r="F187" s="52"/>
    </row>
    <row r="188" spans="1:6" ht="12.75">
      <c r="A188" s="34"/>
      <c r="B188" s="45"/>
      <c r="C188" s="45"/>
      <c r="D188" s="87" t="s">
        <v>158</v>
      </c>
      <c r="E188" s="25">
        <f>SUM(B186:B187)</f>
        <v>-2</v>
      </c>
      <c r="F188" s="25">
        <f>SUM(C186:C187)</f>
        <v>0</v>
      </c>
    </row>
    <row r="189" spans="1:6" ht="12.75">
      <c r="A189" s="34"/>
      <c r="B189" s="45"/>
      <c r="C189" s="45"/>
      <c r="D189" s="87"/>
      <c r="E189" s="25"/>
      <c r="F189" s="25"/>
    </row>
    <row r="190" spans="1:6" ht="12.75">
      <c r="A190" s="34" t="s">
        <v>142</v>
      </c>
      <c r="B190" s="45">
        <v>-2939</v>
      </c>
      <c r="C190" s="45"/>
      <c r="D190" s="87"/>
      <c r="E190" s="25"/>
      <c r="F190" s="25"/>
    </row>
    <row r="191" spans="1:6" ht="12.75">
      <c r="A191" s="34" t="s">
        <v>143</v>
      </c>
      <c r="B191" s="57">
        <v>2724</v>
      </c>
      <c r="C191" s="57"/>
      <c r="D191" s="66"/>
      <c r="E191" s="52"/>
      <c r="F191" s="52"/>
    </row>
    <row r="192" spans="1:6" ht="12.75">
      <c r="A192" s="34"/>
      <c r="B192" s="45"/>
      <c r="C192" s="45"/>
      <c r="D192" s="87" t="s">
        <v>144</v>
      </c>
      <c r="E192" s="25">
        <f>SUM(B190:B191)</f>
        <v>-215</v>
      </c>
      <c r="F192" s="25">
        <f>SUM(C190:C191)</f>
        <v>0</v>
      </c>
    </row>
    <row r="193" spans="1:6" ht="12.75">
      <c r="A193" s="34"/>
      <c r="B193" s="45"/>
      <c r="C193" s="45"/>
      <c r="D193" s="87"/>
      <c r="E193" s="25"/>
      <c r="F193" s="25"/>
    </row>
    <row r="194" spans="1:6" ht="12.75">
      <c r="A194" s="34" t="s">
        <v>159</v>
      </c>
      <c r="B194" s="45">
        <v>-16034</v>
      </c>
      <c r="C194" s="45">
        <v>-9912</v>
      </c>
      <c r="D194" s="87"/>
      <c r="E194" s="25"/>
      <c r="F194" s="25"/>
    </row>
    <row r="195" spans="1:6" ht="12.75">
      <c r="A195" s="34" t="s">
        <v>191</v>
      </c>
      <c r="B195" s="45"/>
      <c r="C195" s="45">
        <v>-250</v>
      </c>
      <c r="D195" s="87"/>
      <c r="E195" s="25"/>
      <c r="F195" s="25"/>
    </row>
    <row r="196" spans="1:6" ht="12.75">
      <c r="A196" s="34" t="s">
        <v>160</v>
      </c>
      <c r="B196" s="45">
        <v>1739</v>
      </c>
      <c r="C196" s="45">
        <v>10000</v>
      </c>
      <c r="D196" s="87"/>
      <c r="E196" s="25"/>
      <c r="F196" s="25"/>
    </row>
    <row r="197" spans="1:6" ht="12.75">
      <c r="A197" s="34" t="s">
        <v>169</v>
      </c>
      <c r="B197" s="57">
        <v>14295</v>
      </c>
      <c r="C197" s="57"/>
      <c r="D197" s="66"/>
      <c r="E197" s="52"/>
      <c r="F197" s="52"/>
    </row>
    <row r="198" spans="1:6" ht="12.75">
      <c r="A198" s="34"/>
      <c r="B198" s="45"/>
      <c r="C198" s="45"/>
      <c r="D198" s="87" t="s">
        <v>161</v>
      </c>
      <c r="E198" s="25">
        <f>SUM(B194:B197)</f>
        <v>0</v>
      </c>
      <c r="F198" s="25">
        <f>SUM(C194:C197)</f>
        <v>-162</v>
      </c>
    </row>
    <row r="199" spans="1:6" ht="12.75">
      <c r="A199" s="34"/>
      <c r="B199" s="45"/>
      <c r="C199" s="45"/>
      <c r="D199" s="87"/>
      <c r="E199" s="25"/>
      <c r="F199" s="25"/>
    </row>
    <row r="200" spans="1:6" ht="12.75">
      <c r="A200" s="34" t="s">
        <v>178</v>
      </c>
      <c r="B200" s="45"/>
      <c r="C200" s="45">
        <v>-3778</v>
      </c>
      <c r="D200" s="87"/>
      <c r="E200" s="25"/>
      <c r="F200" s="25"/>
    </row>
    <row r="201" spans="1:6" ht="12.75">
      <c r="A201" s="34" t="s">
        <v>179</v>
      </c>
      <c r="B201" s="45"/>
      <c r="C201" s="45">
        <v>958</v>
      </c>
      <c r="D201" s="87"/>
      <c r="E201" s="25"/>
      <c r="F201" s="25"/>
    </row>
    <row r="202" spans="1:6" ht="12.75">
      <c r="A202" s="34" t="s">
        <v>183</v>
      </c>
      <c r="B202" s="57"/>
      <c r="C202" s="57">
        <v>100</v>
      </c>
      <c r="D202" s="66"/>
      <c r="E202" s="52"/>
      <c r="F202" s="52"/>
    </row>
    <row r="203" spans="1:6" ht="12.75">
      <c r="A203" s="34"/>
      <c r="B203" s="45"/>
      <c r="C203" s="45"/>
      <c r="D203" s="87" t="s">
        <v>180</v>
      </c>
      <c r="E203" s="25"/>
      <c r="F203" s="25">
        <f>SUM(C200:C202)</f>
        <v>-2720</v>
      </c>
    </row>
    <row r="204" spans="1:6" ht="12.75">
      <c r="A204" s="34"/>
      <c r="B204" s="45"/>
      <c r="C204" s="45"/>
      <c r="D204" s="87"/>
      <c r="E204" s="25"/>
      <c r="F204" s="25"/>
    </row>
    <row r="205" spans="1:6" ht="12.75">
      <c r="A205" s="34" t="s">
        <v>162</v>
      </c>
      <c r="B205" s="45">
        <v>-8574</v>
      </c>
      <c r="C205" s="45"/>
      <c r="D205" s="87"/>
      <c r="E205" s="25"/>
      <c r="F205" s="25"/>
    </row>
    <row r="206" spans="1:6" ht="12.75">
      <c r="A206" s="34" t="s">
        <v>163</v>
      </c>
      <c r="B206" s="45">
        <v>-244</v>
      </c>
      <c r="C206" s="45"/>
      <c r="D206" s="87"/>
      <c r="E206" s="25"/>
      <c r="F206" s="25"/>
    </row>
    <row r="207" spans="1:6" ht="12.75">
      <c r="A207" s="34" t="s">
        <v>164</v>
      </c>
      <c r="B207" s="45">
        <v>-322</v>
      </c>
      <c r="C207" s="45"/>
      <c r="D207" s="87"/>
      <c r="E207" s="25"/>
      <c r="F207" s="25"/>
    </row>
    <row r="208" spans="1:6" ht="12.75">
      <c r="A208" s="34" t="s">
        <v>170</v>
      </c>
      <c r="B208" s="45">
        <v>-1025</v>
      </c>
      <c r="C208" s="45"/>
      <c r="D208" s="87"/>
      <c r="E208" s="25"/>
      <c r="F208" s="25"/>
    </row>
    <row r="209" spans="1:6" ht="12.75">
      <c r="A209" s="34" t="s">
        <v>165</v>
      </c>
      <c r="B209" s="57">
        <v>10000</v>
      </c>
      <c r="C209" s="57"/>
      <c r="D209" s="66"/>
      <c r="E209" s="52"/>
      <c r="F209" s="52"/>
    </row>
    <row r="210" spans="1:6" ht="12.75">
      <c r="A210" s="34"/>
      <c r="B210" s="45"/>
      <c r="C210" s="45"/>
      <c r="D210" s="87" t="s">
        <v>166</v>
      </c>
      <c r="E210" s="25">
        <f>SUM(B205:B209)</f>
        <v>-165</v>
      </c>
      <c r="F210" s="25"/>
    </row>
    <row r="211" spans="1:6" ht="12.75">
      <c r="A211" s="34"/>
      <c r="B211" s="45"/>
      <c r="C211" s="45"/>
      <c r="D211" s="87"/>
      <c r="E211" s="25"/>
      <c r="F211" s="25"/>
    </row>
    <row r="212" spans="1:6" ht="12.75">
      <c r="A212" s="34" t="s">
        <v>181</v>
      </c>
      <c r="B212" s="45"/>
      <c r="C212" s="45">
        <v>-21687</v>
      </c>
      <c r="D212" s="87"/>
      <c r="E212" s="25"/>
      <c r="F212" s="25"/>
    </row>
    <row r="213" spans="1:6" ht="12.75">
      <c r="A213" s="34" t="s">
        <v>182</v>
      </c>
      <c r="B213" s="45"/>
      <c r="C213" s="45">
        <v>18000</v>
      </c>
      <c r="D213" s="87"/>
      <c r="E213" s="25"/>
      <c r="F213" s="25"/>
    </row>
    <row r="214" spans="1:6" ht="12.75">
      <c r="A214" s="34" t="s">
        <v>184</v>
      </c>
      <c r="B214" s="136"/>
      <c r="C214" s="57">
        <v>1000</v>
      </c>
      <c r="D214" s="66"/>
      <c r="E214" s="137"/>
      <c r="F214" s="137"/>
    </row>
    <row r="215" spans="1:6" ht="12.75">
      <c r="A215" s="34"/>
      <c r="B215" s="45"/>
      <c r="C215" s="45"/>
      <c r="D215" s="87" t="s">
        <v>185</v>
      </c>
      <c r="E215" s="25"/>
      <c r="F215" s="25">
        <f>SUM(C212:C214)</f>
        <v>-2687</v>
      </c>
    </row>
    <row r="216" spans="1:6" ht="12.75">
      <c r="A216" s="34"/>
      <c r="B216" s="45"/>
      <c r="C216" s="45"/>
      <c r="D216" s="87"/>
      <c r="E216" s="25"/>
      <c r="F216" s="25"/>
    </row>
    <row r="217" spans="1:6" ht="12.75">
      <c r="A217" s="34" t="s">
        <v>186</v>
      </c>
      <c r="B217" s="57"/>
      <c r="C217" s="57">
        <v>-512</v>
      </c>
      <c r="D217" s="66"/>
      <c r="E217" s="52"/>
      <c r="F217" s="52"/>
    </row>
    <row r="218" spans="1:6" ht="12.75">
      <c r="A218" s="34"/>
      <c r="B218" s="45"/>
      <c r="C218" s="45"/>
      <c r="D218" s="87" t="s">
        <v>187</v>
      </c>
      <c r="E218" s="25"/>
      <c r="F218" s="25">
        <f>SUM(C217)</f>
        <v>-512</v>
      </c>
    </row>
    <row r="219" spans="1:6" ht="12.75">
      <c r="A219" s="34"/>
      <c r="B219" s="45"/>
      <c r="C219" s="45"/>
      <c r="D219" s="87"/>
      <c r="E219" s="25"/>
      <c r="F219" s="25"/>
    </row>
    <row r="220" spans="1:6" ht="12.75">
      <c r="A220" s="34" t="s">
        <v>192</v>
      </c>
      <c r="B220" s="57"/>
      <c r="C220" s="57">
        <v>-817</v>
      </c>
      <c r="D220" s="66"/>
      <c r="E220" s="52"/>
      <c r="F220" s="52"/>
    </row>
    <row r="221" spans="1:6" ht="12.75">
      <c r="A221" s="34"/>
      <c r="B221" s="45"/>
      <c r="C221" s="45"/>
      <c r="D221" s="87" t="s">
        <v>193</v>
      </c>
      <c r="E221" s="25"/>
      <c r="F221" s="25">
        <f>SUM(C220)</f>
        <v>-817</v>
      </c>
    </row>
    <row r="222" spans="1:6" ht="12.75">
      <c r="A222" s="34"/>
      <c r="B222" s="45"/>
      <c r="C222" s="45"/>
      <c r="D222" s="87"/>
      <c r="E222" s="25"/>
      <c r="F222" s="25"/>
    </row>
    <row r="223" spans="1:6" ht="15">
      <c r="A223" s="9" t="s">
        <v>89</v>
      </c>
      <c r="B223" s="47"/>
      <c r="C223" s="47"/>
      <c r="E223" s="67"/>
      <c r="F223" s="67"/>
    </row>
    <row r="224" spans="1:6" ht="15">
      <c r="A224" s="9"/>
      <c r="B224" s="47"/>
      <c r="C224" s="47"/>
      <c r="E224" s="67"/>
      <c r="F224" s="67"/>
    </row>
    <row r="225" spans="1:6" ht="12.75">
      <c r="A225" s="2" t="s">
        <v>90</v>
      </c>
      <c r="B225" s="47">
        <v>-57</v>
      </c>
      <c r="C225" s="47"/>
      <c r="E225" s="67"/>
      <c r="F225" s="67"/>
    </row>
    <row r="226" spans="1:6" ht="12.75">
      <c r="A226" s="62" t="s">
        <v>95</v>
      </c>
      <c r="B226" s="88"/>
      <c r="C226" s="88"/>
      <c r="D226" s="69" t="s">
        <v>91</v>
      </c>
      <c r="E226" s="70">
        <f>SUM(B225:B226)</f>
        <v>-57</v>
      </c>
      <c r="F226" s="70">
        <f>SUM(C225:C226)</f>
        <v>0</v>
      </c>
    </row>
    <row r="227" spans="1:6" ht="12.75">
      <c r="A227" s="34"/>
      <c r="B227" s="45"/>
      <c r="C227" s="45"/>
      <c r="D227" s="33"/>
      <c r="E227" s="25"/>
      <c r="F227" s="25"/>
    </row>
    <row r="228" spans="1:8" ht="13.5" thickBot="1">
      <c r="A228" s="34"/>
      <c r="B228" s="45"/>
      <c r="C228" s="45"/>
      <c r="D228" s="96" t="s">
        <v>103</v>
      </c>
      <c r="E228" s="92">
        <f>SUM(E226,E210,E181,E178,E168,E160,E157,E153,E143,E139,E129,E198,E192,E188,E184,E121,E109,E97,E90,E135)</f>
        <v>18493</v>
      </c>
      <c r="F228" s="92">
        <f>SUM(F226,F203,F192,F188,F172,F181,F178,F168,F160,F157,F153,F143,F139,F129,F121,F109,F97,F90,F184,F218,F215,F198,F135,F221)</f>
        <v>4424</v>
      </c>
      <c r="G228" s="87"/>
      <c r="H228" s="87"/>
    </row>
    <row r="229" spans="1:8" ht="13.5" thickTop="1">
      <c r="A229" s="34"/>
      <c r="B229" s="45"/>
      <c r="C229" s="45"/>
      <c r="D229" s="33"/>
      <c r="E229" s="25"/>
      <c r="F229" s="25"/>
      <c r="G229" s="22"/>
      <c r="H229" s="22"/>
    </row>
    <row r="230" spans="1:8" ht="12.75">
      <c r="A230" s="34"/>
      <c r="B230" s="45"/>
      <c r="C230" s="45"/>
      <c r="D230" s="33"/>
      <c r="E230" s="87"/>
      <c r="F230" s="87"/>
      <c r="G230" s="22"/>
      <c r="H230" s="22"/>
    </row>
    <row r="231" spans="1:8" ht="12.75">
      <c r="A231" s="34"/>
      <c r="B231" s="45"/>
      <c r="C231" s="45"/>
      <c r="D231" s="33"/>
      <c r="E231" s="25"/>
      <c r="F231" s="25"/>
      <c r="G231" s="22"/>
      <c r="H231" s="22"/>
    </row>
    <row r="232" spans="1:6" ht="12.75">
      <c r="A232" s="2"/>
      <c r="B232" s="59"/>
      <c r="C232" s="59" t="s">
        <v>59</v>
      </c>
      <c r="D232" s="2"/>
      <c r="E232" s="18"/>
      <c r="F232" s="18"/>
    </row>
    <row r="233" spans="1:6" ht="12.75">
      <c r="A233" s="2"/>
      <c r="B233" s="59"/>
      <c r="C233" s="59"/>
      <c r="D233" s="2"/>
      <c r="E233" s="18"/>
      <c r="F233" s="18"/>
    </row>
    <row r="234" spans="1:6" ht="12.75">
      <c r="A234" s="2"/>
      <c r="B234" s="93">
        <v>2018</v>
      </c>
      <c r="C234" s="93">
        <v>2019</v>
      </c>
      <c r="D234" s="2"/>
      <c r="E234" s="93">
        <v>2018</v>
      </c>
      <c r="F234" s="93">
        <v>2019</v>
      </c>
    </row>
    <row r="235" spans="1:6" ht="12.75">
      <c r="A235" s="2"/>
      <c r="B235" s="93"/>
      <c r="C235" s="93"/>
      <c r="D235" s="2"/>
      <c r="E235" s="93"/>
      <c r="F235" s="93"/>
    </row>
    <row r="236" spans="1:6" ht="12.75">
      <c r="A236" s="103" t="s">
        <v>60</v>
      </c>
      <c r="B236" s="47">
        <f>-SUM(E109)</f>
        <v>9322</v>
      </c>
      <c r="C236" s="47">
        <f>-SUM(F109)</f>
        <v>12447</v>
      </c>
      <c r="D236" s="49" t="s">
        <v>110</v>
      </c>
      <c r="E236" s="94">
        <f>SUM(B83:B85,B89,B94:B97)</f>
        <v>11171</v>
      </c>
      <c r="F236" s="94">
        <f>SUM(C83:C86,C89,C94:C97)</f>
        <v>14960</v>
      </c>
    </row>
    <row r="237" spans="1:6" ht="12.75">
      <c r="A237" t="s">
        <v>28</v>
      </c>
      <c r="B237" s="47">
        <f>-SUM(B111:B119)</f>
        <v>52900</v>
      </c>
      <c r="C237" s="47">
        <f>-SUM(C111:C120)</f>
        <v>54571</v>
      </c>
      <c r="D237" s="49" t="s">
        <v>111</v>
      </c>
      <c r="E237" s="15">
        <f>SUM(B121,B209,B197)</f>
        <v>38295</v>
      </c>
      <c r="F237" s="15">
        <f>SUM(C121)</f>
        <v>14567</v>
      </c>
    </row>
    <row r="238" spans="1:6" ht="12.75">
      <c r="A238" t="s">
        <v>61</v>
      </c>
      <c r="B238" s="47">
        <f>-SUM(B126:B129,B137:B138,B141:B142,B145:B149,B155:B155,B159,B162,B163,B165,B136,B167,B174:B177,B183:B183,B180,B134:B135,B170,B186,B190,B194,B205:B208)+3</f>
        <v>126407</v>
      </c>
      <c r="C238" s="47">
        <f>-SUM(C126:C129,C137:C138,C141:C142,C145:C150,C155:C155,C159,C162:C163,C165,C167,C174:C177,C200,C190,C186,C170,C183:C183,C180,C134:C135,C212,C194:C195,C217,C220)</f>
        <v>143062</v>
      </c>
      <c r="D238" t="s">
        <v>112</v>
      </c>
      <c r="E238" s="94">
        <f>SUM(B125,B139,B143,B151,B160,B168,B164,B178,B181,B157,B171,,B196,B191,B187,B166,B152)</f>
        <v>156713</v>
      </c>
      <c r="F238" s="94">
        <f>SUM(C125,C139,C143,C151,C152,C160,C168,C164,C178,C181,C156:C157,C171,C201,C191,C187,C166,C213,C196)</f>
        <v>182502</v>
      </c>
    </row>
    <row r="239" spans="2:6" ht="12.75">
      <c r="B239" s="47"/>
      <c r="C239" s="47"/>
      <c r="D239" t="s">
        <v>109</v>
      </c>
      <c r="E239" s="94">
        <f>B153</f>
        <v>1000</v>
      </c>
      <c r="F239" s="138">
        <f>SUM(C153,C214,C202)</f>
        <v>2475</v>
      </c>
    </row>
    <row r="240" spans="1:6" ht="12.75">
      <c r="A240" s="4" t="s">
        <v>89</v>
      </c>
      <c r="B240" s="47">
        <f>SUM(-E226)</f>
        <v>57</v>
      </c>
      <c r="C240" s="47"/>
      <c r="E240" s="16"/>
      <c r="F240" s="16">
        <f>(F226)</f>
        <v>0</v>
      </c>
    </row>
    <row r="241" spans="1:6" ht="12.75">
      <c r="A241" s="5" t="s">
        <v>63</v>
      </c>
      <c r="B241" s="64">
        <f>SUM(B236:B240)</f>
        <v>188686</v>
      </c>
      <c r="C241" s="64">
        <f>SUM(C236:C240)</f>
        <v>210080</v>
      </c>
      <c r="D241" s="6" t="s">
        <v>62</v>
      </c>
      <c r="E241" s="60">
        <f>SUM(E236:E240)</f>
        <v>207179</v>
      </c>
      <c r="F241" s="60">
        <f>SUM(F236:F240)</f>
        <v>214504</v>
      </c>
    </row>
    <row r="242" spans="1:6" ht="12.75">
      <c r="A242" s="1" t="s">
        <v>103</v>
      </c>
      <c r="B242" s="95">
        <f>E241-B241</f>
        <v>18493</v>
      </c>
      <c r="C242" s="95">
        <f>F241-C241</f>
        <v>4424</v>
      </c>
      <c r="D242" s="2"/>
      <c r="E242" s="15"/>
      <c r="F242" s="15"/>
    </row>
    <row r="243" spans="1:6" ht="13.5" thickBot="1">
      <c r="A243" t="s">
        <v>64</v>
      </c>
      <c r="B243" s="65">
        <f>SUM(B241:B242)</f>
        <v>207179</v>
      </c>
      <c r="C243" s="65">
        <f>SUM(C241:C242)</f>
        <v>214504</v>
      </c>
      <c r="D243" s="2" t="s">
        <v>64</v>
      </c>
      <c r="E243" s="61">
        <f>SUM(E241)</f>
        <v>207179</v>
      </c>
      <c r="F243" s="61">
        <f>SUM(F241)</f>
        <v>214504</v>
      </c>
    </row>
    <row r="244" spans="2:6" ht="13.5" thickTop="1">
      <c r="B244" s="42"/>
      <c r="C244" s="42"/>
      <c r="D244" s="2"/>
      <c r="E244" s="20"/>
      <c r="F244" s="20"/>
    </row>
    <row r="245" spans="1:6" ht="12.75">
      <c r="A245" s="4"/>
      <c r="B245" s="42"/>
      <c r="C245" s="42"/>
      <c r="D245" s="2"/>
      <c r="E245" s="20"/>
      <c r="F245" s="20"/>
    </row>
    <row r="246" spans="2:6" ht="12.75">
      <c r="B246" s="39"/>
      <c r="C246" s="39"/>
      <c r="D246" s="12" t="s">
        <v>65</v>
      </c>
      <c r="E246" s="14"/>
      <c r="F246" s="14"/>
    </row>
    <row r="247" spans="2:6" ht="12.75">
      <c r="B247" s="39"/>
      <c r="C247" s="39"/>
      <c r="D247" s="12" t="s">
        <v>127</v>
      </c>
      <c r="E247" s="14"/>
      <c r="F247" s="14"/>
    </row>
    <row r="249" spans="1:6" s="22" customFormat="1" ht="15">
      <c r="A249" s="91"/>
      <c r="B249" s="89"/>
      <c r="C249" s="89"/>
      <c r="D249" s="91"/>
      <c r="E249" s="90"/>
      <c r="F249" s="90"/>
    </row>
    <row r="250" spans="1:6" s="22" customFormat="1" ht="15">
      <c r="A250" s="91"/>
      <c r="B250" s="42"/>
      <c r="C250" s="42"/>
      <c r="D250" s="91"/>
      <c r="E250" s="20"/>
      <c r="F250" s="20"/>
    </row>
    <row r="251" spans="1:6" s="22" customFormat="1" ht="12.75">
      <c r="A251" s="32"/>
      <c r="B251" s="43"/>
      <c r="C251" s="43"/>
      <c r="D251" s="111"/>
      <c r="E251" s="20"/>
      <c r="F251" s="20"/>
    </row>
    <row r="252" spans="1:6" s="22" customFormat="1" ht="12.75">
      <c r="A252" s="32"/>
      <c r="B252" s="43"/>
      <c r="C252" s="43"/>
      <c r="D252" s="111"/>
      <c r="E252" s="20"/>
      <c r="F252" s="20"/>
    </row>
    <row r="253" spans="1:6" s="22" customFormat="1" ht="12.75">
      <c r="A253" s="32"/>
      <c r="B253" s="43"/>
      <c r="C253" s="43"/>
      <c r="D253" s="111"/>
      <c r="E253" s="20"/>
      <c r="F253" s="20"/>
    </row>
    <row r="254" spans="1:6" s="22" customFormat="1" ht="12.75">
      <c r="A254" s="33"/>
      <c r="B254" s="44"/>
      <c r="C254" s="44"/>
      <c r="D254" s="111"/>
      <c r="E254" s="20"/>
      <c r="F254" s="20"/>
    </row>
    <row r="255" spans="1:6" s="22" customFormat="1" ht="12.75">
      <c r="A255" s="33"/>
      <c r="B255" s="44"/>
      <c r="C255" s="44"/>
      <c r="D255" s="111"/>
      <c r="E255" s="20"/>
      <c r="F255" s="20"/>
    </row>
    <row r="256" spans="1:6" s="22" customFormat="1" ht="12.75">
      <c r="A256" s="34"/>
      <c r="B256" s="45"/>
      <c r="C256" s="45"/>
      <c r="D256" s="120"/>
      <c r="E256" s="31"/>
      <c r="F256" s="31"/>
    </row>
    <row r="257" spans="1:6" s="22" customFormat="1" ht="12.75">
      <c r="A257" s="33"/>
      <c r="B257" s="44"/>
      <c r="C257" s="44"/>
      <c r="D257" s="33"/>
      <c r="E257" s="25"/>
      <c r="F257" s="25"/>
    </row>
    <row r="258" spans="1:6" s="22" customFormat="1" ht="12.75">
      <c r="A258" s="33"/>
      <c r="B258" s="44"/>
      <c r="C258" s="44"/>
      <c r="D258" s="33"/>
      <c r="E258" s="25"/>
      <c r="F258" s="25"/>
    </row>
    <row r="259" spans="1:6" s="22" customFormat="1" ht="12.75">
      <c r="A259" s="36"/>
      <c r="B259" s="42"/>
      <c r="C259" s="42"/>
      <c r="D259" s="33"/>
      <c r="E259" s="25"/>
      <c r="F259" s="25"/>
    </row>
    <row r="260" spans="1:6" s="22" customFormat="1" ht="12.75">
      <c r="A260" s="36"/>
      <c r="B260" s="42"/>
      <c r="C260" s="42"/>
      <c r="D260" s="33"/>
      <c r="E260" s="25"/>
      <c r="F260" s="25"/>
    </row>
    <row r="261" spans="1:6" s="22" customFormat="1" ht="12.75">
      <c r="A261" s="68"/>
      <c r="B261" s="42"/>
      <c r="C261" s="42"/>
      <c r="D261" s="33"/>
      <c r="E261" s="108"/>
      <c r="F261" s="108"/>
    </row>
    <row r="262" spans="1:6" s="22" customFormat="1" ht="12.75">
      <c r="A262" s="68"/>
      <c r="B262" s="42"/>
      <c r="C262" s="42"/>
      <c r="D262" s="33"/>
      <c r="E262" s="108"/>
      <c r="F262" s="108"/>
    </row>
    <row r="263" spans="1:6" s="22" customFormat="1" ht="12.75">
      <c r="A263" s="87"/>
      <c r="B263" s="45"/>
      <c r="C263" s="45"/>
      <c r="D263" s="68"/>
      <c r="E263" s="104"/>
      <c r="F263" s="104"/>
    </row>
    <row r="264" spans="1:6" s="22" customFormat="1" ht="12.75">
      <c r="A264" s="68"/>
      <c r="B264" s="42"/>
      <c r="C264" s="42"/>
      <c r="D264" s="21"/>
      <c r="E264" s="31"/>
      <c r="F264" s="31"/>
    </row>
    <row r="265" spans="1:6" s="22" customFormat="1" ht="12.75">
      <c r="A265" s="32"/>
      <c r="B265" s="43"/>
      <c r="C265" s="43"/>
      <c r="D265" s="120"/>
      <c r="E265" s="31"/>
      <c r="F265" s="31"/>
    </row>
    <row r="266" spans="1:6" s="22" customFormat="1" ht="12.75">
      <c r="A266" s="32"/>
      <c r="B266" s="43"/>
      <c r="C266" s="43"/>
      <c r="D266" s="120"/>
      <c r="E266" s="31"/>
      <c r="F266" s="31"/>
    </row>
    <row r="267" spans="1:6" s="22" customFormat="1" ht="12.75">
      <c r="A267" s="32"/>
      <c r="B267" s="43"/>
      <c r="C267" s="43"/>
      <c r="D267" s="120"/>
      <c r="E267" s="31"/>
      <c r="F267" s="31"/>
    </row>
    <row r="268" spans="1:6" s="22" customFormat="1" ht="12.75">
      <c r="A268" s="32"/>
      <c r="B268" s="43"/>
      <c r="C268" s="43"/>
      <c r="D268" s="111"/>
      <c r="E268" s="20"/>
      <c r="F268" s="20"/>
    </row>
    <row r="269" spans="1:6" s="22" customFormat="1" ht="12.75">
      <c r="A269" s="32"/>
      <c r="B269" s="43"/>
      <c r="C269" s="43"/>
      <c r="D269" s="111"/>
      <c r="E269" s="20"/>
      <c r="F269" s="20"/>
    </row>
    <row r="270" spans="1:6" s="22" customFormat="1" ht="12.75">
      <c r="A270" s="32"/>
      <c r="B270" s="43"/>
      <c r="C270" s="43"/>
      <c r="D270" s="111"/>
      <c r="E270" s="20"/>
      <c r="F270" s="20"/>
    </row>
    <row r="271" spans="1:6" s="22" customFormat="1" ht="12.75">
      <c r="A271" s="32"/>
      <c r="B271" s="43"/>
      <c r="C271" s="45"/>
      <c r="D271" s="111"/>
      <c r="E271" s="20"/>
      <c r="F271" s="20"/>
    </row>
    <row r="272" spans="1:6" s="22" customFormat="1" ht="12.75">
      <c r="A272" s="32"/>
      <c r="B272" s="43"/>
      <c r="C272" s="43"/>
      <c r="D272" s="111"/>
      <c r="E272" s="20"/>
      <c r="F272" s="20"/>
    </row>
    <row r="273" spans="1:6" s="22" customFormat="1" ht="12.75">
      <c r="A273" s="34"/>
      <c r="B273" s="43"/>
      <c r="C273" s="43"/>
      <c r="D273" s="111"/>
      <c r="E273" s="20"/>
      <c r="F273" s="20"/>
    </row>
    <row r="274" spans="1:6" s="22" customFormat="1" ht="12.75">
      <c r="A274" s="34"/>
      <c r="B274" s="43"/>
      <c r="C274" s="43"/>
      <c r="D274" s="111"/>
      <c r="E274" s="20"/>
      <c r="F274" s="20"/>
    </row>
    <row r="275" spans="1:6" s="22" customFormat="1" ht="12.75">
      <c r="A275" s="34"/>
      <c r="B275" s="43"/>
      <c r="C275" s="43"/>
      <c r="D275" s="111"/>
      <c r="E275" s="20"/>
      <c r="F275" s="20"/>
    </row>
    <row r="276" spans="1:6" s="22" customFormat="1" ht="12.75">
      <c r="A276" s="34"/>
      <c r="B276" s="43"/>
      <c r="C276" s="43"/>
      <c r="D276" s="111"/>
      <c r="E276" s="20"/>
      <c r="F276" s="20"/>
    </row>
    <row r="277" spans="1:6" s="22" customFormat="1" ht="12.75">
      <c r="A277" s="34"/>
      <c r="B277" s="43"/>
      <c r="C277" s="43"/>
      <c r="D277" s="21"/>
      <c r="E277" s="31"/>
      <c r="F277" s="31"/>
    </row>
    <row r="278" spans="1:6" s="22" customFormat="1" ht="12.75">
      <c r="A278" s="32"/>
      <c r="B278" s="44"/>
      <c r="C278" s="44"/>
      <c r="D278" s="21"/>
      <c r="E278" s="31"/>
      <c r="F278" s="31"/>
    </row>
    <row r="279" spans="1:6" s="22" customFormat="1" ht="12.75" customHeight="1">
      <c r="A279" s="32"/>
      <c r="B279" s="43"/>
      <c r="C279" s="43"/>
      <c r="D279" s="21"/>
      <c r="E279" s="31"/>
      <c r="F279" s="31"/>
    </row>
    <row r="280" spans="1:6" s="22" customFormat="1" ht="12.75" customHeight="1">
      <c r="A280" s="32"/>
      <c r="B280" s="43"/>
      <c r="C280" s="43"/>
      <c r="D280" s="121"/>
      <c r="E280" s="20"/>
      <c r="F280" s="20"/>
    </row>
    <row r="281" spans="1:6" s="22" customFormat="1" ht="12.75" customHeight="1">
      <c r="A281" s="32"/>
      <c r="B281" s="43"/>
      <c r="C281" s="43"/>
      <c r="D281" s="121"/>
      <c r="E281" s="20"/>
      <c r="F281" s="20"/>
    </row>
    <row r="282" spans="1:6" s="22" customFormat="1" ht="12.75">
      <c r="A282" s="32"/>
      <c r="B282" s="43"/>
      <c r="C282" s="43"/>
      <c r="D282" s="121"/>
      <c r="E282" s="20"/>
      <c r="F282" s="20"/>
    </row>
    <row r="283" spans="1:6" s="22" customFormat="1" ht="12.75">
      <c r="A283" s="32"/>
      <c r="B283" s="43"/>
      <c r="C283" s="43"/>
      <c r="D283" s="122"/>
      <c r="E283" s="20"/>
      <c r="F283" s="20"/>
    </row>
    <row r="284" spans="1:6" s="22" customFormat="1" ht="12.75">
      <c r="A284" s="32"/>
      <c r="B284" s="43"/>
      <c r="C284" s="43"/>
      <c r="D284" s="111"/>
      <c r="E284" s="20"/>
      <c r="F284" s="20"/>
    </row>
    <row r="285" spans="1:6" s="22" customFormat="1" ht="12.75">
      <c r="A285" s="32"/>
      <c r="B285" s="43"/>
      <c r="C285" s="43"/>
      <c r="D285" s="121"/>
      <c r="E285" s="20"/>
      <c r="F285" s="20"/>
    </row>
    <row r="286" spans="1:6" s="22" customFormat="1" ht="12.75">
      <c r="A286" s="32"/>
      <c r="B286" s="43"/>
      <c r="C286" s="43"/>
      <c r="D286" s="121"/>
      <c r="E286" s="20"/>
      <c r="F286" s="20"/>
    </row>
    <row r="287" spans="1:6" s="22" customFormat="1" ht="12.75">
      <c r="A287" s="32"/>
      <c r="B287" s="43"/>
      <c r="C287" s="43"/>
      <c r="D287" s="121"/>
      <c r="E287" s="20"/>
      <c r="F287" s="20"/>
    </row>
    <row r="288" spans="1:6" s="22" customFormat="1" ht="12.75">
      <c r="A288" s="32"/>
      <c r="B288" s="43"/>
      <c r="C288" s="43"/>
      <c r="D288" s="121"/>
      <c r="E288" s="20"/>
      <c r="F288" s="20"/>
    </row>
    <row r="289" spans="1:6" s="22" customFormat="1" ht="12.75">
      <c r="A289" s="32"/>
      <c r="B289" s="43"/>
      <c r="C289" s="43"/>
      <c r="D289" s="23"/>
      <c r="E289" s="25"/>
      <c r="F289" s="25"/>
    </row>
    <row r="290" spans="1:6" s="22" customFormat="1" ht="12.75">
      <c r="A290" s="32"/>
      <c r="B290" s="43"/>
      <c r="C290" s="43"/>
      <c r="D290" s="23"/>
      <c r="E290" s="25"/>
      <c r="F290" s="25"/>
    </row>
    <row r="291" spans="1:6" s="22" customFormat="1" ht="12.75">
      <c r="A291" s="32"/>
      <c r="B291" s="43"/>
      <c r="C291" s="43"/>
      <c r="D291" s="23"/>
      <c r="E291" s="25"/>
      <c r="F291" s="25"/>
    </row>
    <row r="292" spans="1:6" s="22" customFormat="1" ht="12.75">
      <c r="A292" s="32"/>
      <c r="B292" s="43"/>
      <c r="C292" s="43"/>
      <c r="D292" s="23"/>
      <c r="E292" s="25"/>
      <c r="F292" s="25"/>
    </row>
    <row r="293" spans="1:6" s="22" customFormat="1" ht="12.75">
      <c r="A293" s="32"/>
      <c r="B293" s="43"/>
      <c r="C293" s="43"/>
      <c r="D293" s="23"/>
      <c r="E293" s="25"/>
      <c r="F293" s="25"/>
    </row>
    <row r="294" spans="1:6" s="22" customFormat="1" ht="12.75">
      <c r="A294" s="32"/>
      <c r="B294" s="43"/>
      <c r="C294" s="43"/>
      <c r="D294" s="23"/>
      <c r="E294" s="25"/>
      <c r="F294" s="25"/>
    </row>
    <row r="295" spans="1:6" s="22" customFormat="1" ht="12.75">
      <c r="A295" s="32"/>
      <c r="B295" s="43"/>
      <c r="C295" s="43"/>
      <c r="D295" s="23"/>
      <c r="E295" s="25"/>
      <c r="F295" s="25"/>
    </row>
    <row r="296" spans="1:6" s="22" customFormat="1" ht="12.75">
      <c r="A296" s="21"/>
      <c r="B296" s="105"/>
      <c r="C296" s="105"/>
      <c r="D296" s="106"/>
      <c r="E296" s="24"/>
      <c r="F296" s="24"/>
    </row>
    <row r="297" spans="1:6" s="22" customFormat="1" ht="12.75">
      <c r="A297" s="32"/>
      <c r="B297" s="43"/>
      <c r="C297" s="43"/>
      <c r="D297" s="87"/>
      <c r="E297" s="25"/>
      <c r="F297" s="25"/>
    </row>
    <row r="298" spans="1:6" s="22" customFormat="1" ht="12.75">
      <c r="A298" s="32"/>
      <c r="B298" s="43"/>
      <c r="C298" s="43"/>
      <c r="D298" s="23"/>
      <c r="E298" s="25"/>
      <c r="F298" s="25"/>
    </row>
    <row r="299" spans="1:6" s="22" customFormat="1" ht="12.75">
      <c r="A299" s="36"/>
      <c r="B299" s="42"/>
      <c r="C299" s="42"/>
      <c r="D299" s="23"/>
      <c r="E299" s="25"/>
      <c r="F299" s="25"/>
    </row>
    <row r="300" spans="1:6" s="22" customFormat="1" ht="12.75">
      <c r="A300" s="21"/>
      <c r="B300" s="110"/>
      <c r="C300" s="110"/>
      <c r="D300" s="23"/>
      <c r="E300" s="25"/>
      <c r="F300" s="25"/>
    </row>
    <row r="301" spans="1:6" s="22" customFormat="1" ht="12.75">
      <c r="A301" s="34"/>
      <c r="B301" s="45"/>
      <c r="C301" s="45"/>
      <c r="D301" s="35"/>
      <c r="E301" s="24"/>
      <c r="F301" s="24"/>
    </row>
    <row r="302" spans="1:6" s="22" customFormat="1" ht="12.75">
      <c r="A302" s="34"/>
      <c r="B302" s="45"/>
      <c r="C302" s="45"/>
      <c r="D302" s="33"/>
      <c r="E302" s="25"/>
      <c r="F302" s="25"/>
    </row>
    <row r="303" spans="1:6" s="22" customFormat="1" ht="12.75">
      <c r="A303" s="33"/>
      <c r="B303" s="44"/>
      <c r="C303" s="44"/>
      <c r="D303" s="35"/>
      <c r="E303" s="25"/>
      <c r="F303" s="25"/>
    </row>
    <row r="304" spans="1:6" s="22" customFormat="1" ht="12.75">
      <c r="A304" s="36"/>
      <c r="B304" s="42"/>
      <c r="C304" s="42"/>
      <c r="D304" s="23"/>
      <c r="E304" s="25"/>
      <c r="F304" s="25"/>
    </row>
    <row r="305" spans="1:6" s="22" customFormat="1" ht="12.75">
      <c r="A305" s="36"/>
      <c r="B305" s="42"/>
      <c r="C305" s="42"/>
      <c r="D305" s="23"/>
      <c r="E305" s="25"/>
      <c r="F305" s="25"/>
    </row>
    <row r="306" spans="1:6" s="22" customFormat="1" ht="12.75">
      <c r="A306" s="32"/>
      <c r="B306" s="43"/>
      <c r="C306" s="43"/>
      <c r="D306" s="35"/>
      <c r="E306" s="24"/>
      <c r="F306" s="24"/>
    </row>
    <row r="307" spans="1:6" s="22" customFormat="1" ht="12.75">
      <c r="A307" s="34"/>
      <c r="B307" s="43"/>
      <c r="C307" s="43"/>
      <c r="D307" s="35"/>
      <c r="E307" s="24"/>
      <c r="F307" s="24"/>
    </row>
    <row r="308" spans="1:6" s="22" customFormat="1" ht="12.75">
      <c r="A308" s="34"/>
      <c r="B308" s="43"/>
      <c r="C308" s="43"/>
      <c r="D308" s="35"/>
      <c r="E308" s="24"/>
      <c r="F308" s="24"/>
    </row>
    <row r="309" spans="1:6" s="22" customFormat="1" ht="12.75">
      <c r="A309" s="34"/>
      <c r="B309" s="43"/>
      <c r="C309" s="43"/>
      <c r="D309" s="35"/>
      <c r="E309" s="24"/>
      <c r="F309" s="24"/>
    </row>
    <row r="310" spans="1:6" s="22" customFormat="1" ht="12.75">
      <c r="A310" s="34"/>
      <c r="B310" s="43"/>
      <c r="C310" s="43"/>
      <c r="D310" s="33"/>
      <c r="E310" s="25"/>
      <c r="F310" s="25"/>
    </row>
    <row r="311" spans="1:6" s="22" customFormat="1" ht="12.75">
      <c r="A311" s="32"/>
      <c r="B311" s="43"/>
      <c r="C311" s="43"/>
      <c r="D311" s="33"/>
      <c r="E311" s="25"/>
      <c r="F311" s="25"/>
    </row>
    <row r="312" spans="1:6" s="22" customFormat="1" ht="12.75">
      <c r="A312" s="32"/>
      <c r="B312" s="43"/>
      <c r="C312" s="43"/>
      <c r="D312" s="33"/>
      <c r="E312" s="25"/>
      <c r="F312" s="25"/>
    </row>
    <row r="313" spans="1:6" s="22" customFormat="1" ht="12.75">
      <c r="A313" s="32"/>
      <c r="B313" s="43"/>
      <c r="C313" s="43"/>
      <c r="D313" s="33"/>
      <c r="E313" s="25"/>
      <c r="F313" s="25"/>
    </row>
    <row r="314" spans="1:6" s="22" customFormat="1" ht="12.75">
      <c r="A314" s="32"/>
      <c r="B314" s="43"/>
      <c r="C314" s="43"/>
      <c r="D314" s="33"/>
      <c r="E314" s="25"/>
      <c r="F314" s="25"/>
    </row>
    <row r="315" spans="1:6" s="22" customFormat="1" ht="12.75">
      <c r="A315" s="32"/>
      <c r="B315" s="43"/>
      <c r="C315" s="43"/>
      <c r="D315" s="33"/>
      <c r="E315" s="25"/>
      <c r="F315" s="25"/>
    </row>
    <row r="316" spans="1:6" s="22" customFormat="1" ht="12.75">
      <c r="A316" s="32"/>
      <c r="B316" s="43"/>
      <c r="C316" s="43"/>
      <c r="D316" s="33"/>
      <c r="E316" s="25"/>
      <c r="F316" s="25"/>
    </row>
    <row r="317" spans="1:6" s="22" customFormat="1" ht="12.75">
      <c r="A317" s="32"/>
      <c r="B317" s="43"/>
      <c r="C317" s="43"/>
      <c r="D317" s="33"/>
      <c r="E317" s="25"/>
      <c r="F317" s="25"/>
    </row>
    <row r="318" spans="1:6" s="22" customFormat="1" ht="12.75">
      <c r="A318" s="32"/>
      <c r="B318" s="43"/>
      <c r="C318" s="43"/>
      <c r="D318" s="33"/>
      <c r="E318" s="25"/>
      <c r="F318" s="25"/>
    </row>
    <row r="319" spans="1:6" s="22" customFormat="1" ht="12.75">
      <c r="A319" s="34"/>
      <c r="B319" s="98"/>
      <c r="C319" s="98"/>
      <c r="D319" s="87"/>
      <c r="E319" s="98"/>
      <c r="F319" s="98"/>
    </row>
    <row r="320" spans="1:6" s="22" customFormat="1" ht="12.75">
      <c r="A320" s="34"/>
      <c r="B320" s="98"/>
      <c r="C320" s="98"/>
      <c r="D320" s="87"/>
      <c r="E320" s="98"/>
      <c r="F320" s="98"/>
    </row>
    <row r="321" spans="1:6" s="22" customFormat="1" ht="12.75">
      <c r="A321" s="32"/>
      <c r="B321" s="43"/>
      <c r="C321" s="43"/>
      <c r="D321" s="33"/>
      <c r="E321" s="25"/>
      <c r="F321" s="25"/>
    </row>
    <row r="322" spans="1:6" s="22" customFormat="1" ht="12.75">
      <c r="A322" s="32"/>
      <c r="B322" s="43"/>
      <c r="C322" s="43"/>
      <c r="D322" s="33"/>
      <c r="E322" s="25"/>
      <c r="F322" s="25"/>
    </row>
    <row r="323" spans="1:6" s="22" customFormat="1" ht="12.75">
      <c r="A323" s="32"/>
      <c r="B323" s="43"/>
      <c r="C323" s="43"/>
      <c r="D323" s="33"/>
      <c r="E323" s="25"/>
      <c r="F323" s="25"/>
    </row>
    <row r="324" spans="1:6" s="22" customFormat="1" ht="12.75">
      <c r="A324" s="32"/>
      <c r="B324" s="43"/>
      <c r="C324" s="43"/>
      <c r="D324" s="33"/>
      <c r="E324" s="25"/>
      <c r="F324" s="25"/>
    </row>
    <row r="325" spans="1:6" s="22" customFormat="1" ht="12.75">
      <c r="A325" s="32"/>
      <c r="B325" s="43"/>
      <c r="C325" s="43"/>
      <c r="D325" s="33"/>
      <c r="E325" s="25"/>
      <c r="F325" s="25"/>
    </row>
    <row r="326" spans="1:6" s="22" customFormat="1" ht="12.75">
      <c r="A326" s="32"/>
      <c r="B326" s="43"/>
      <c r="C326" s="43"/>
      <c r="D326" s="33"/>
      <c r="E326" s="25"/>
      <c r="F326" s="25"/>
    </row>
    <row r="327" spans="1:6" s="22" customFormat="1" ht="12.75">
      <c r="A327" s="32"/>
      <c r="B327" s="43"/>
      <c r="C327" s="43"/>
      <c r="D327" s="33"/>
      <c r="E327" s="25"/>
      <c r="F327" s="25"/>
    </row>
    <row r="328" spans="1:6" s="22" customFormat="1" ht="12.75">
      <c r="A328" s="34"/>
      <c r="B328" s="118"/>
      <c r="C328" s="98"/>
      <c r="D328" s="87"/>
      <c r="E328" s="98"/>
      <c r="F328" s="98"/>
    </row>
    <row r="329" spans="1:6" s="22" customFormat="1" ht="12.75">
      <c r="A329" s="34"/>
      <c r="B329" s="45"/>
      <c r="C329" s="45"/>
      <c r="D329" s="35"/>
      <c r="E329" s="24"/>
      <c r="F329" s="24"/>
    </row>
    <row r="330" spans="1:6" s="22" customFormat="1" ht="12.75">
      <c r="A330" s="34"/>
      <c r="B330" s="45"/>
      <c r="C330" s="45"/>
      <c r="D330" s="35"/>
      <c r="E330" s="24"/>
      <c r="F330" s="24"/>
    </row>
    <row r="331" spans="1:6" s="22" customFormat="1" ht="12.75">
      <c r="A331" s="34"/>
      <c r="B331" s="45"/>
      <c r="C331" s="45"/>
      <c r="D331" s="33"/>
      <c r="E331" s="25"/>
      <c r="F331" s="25"/>
    </row>
    <row r="332" spans="1:6" s="22" customFormat="1" ht="12.75">
      <c r="A332" s="34"/>
      <c r="B332" s="102"/>
      <c r="C332" s="98"/>
      <c r="D332" s="87"/>
      <c r="E332" s="98"/>
      <c r="F332" s="98"/>
    </row>
    <row r="333" spans="1:6" s="22" customFormat="1" ht="12.75">
      <c r="A333" s="34"/>
      <c r="B333" s="45"/>
      <c r="C333" s="45"/>
      <c r="D333" s="33"/>
      <c r="E333" s="25"/>
      <c r="F333" s="25"/>
    </row>
    <row r="334" spans="1:6" s="22" customFormat="1" ht="12.75">
      <c r="A334" s="34"/>
      <c r="B334" s="45"/>
      <c r="C334" s="45"/>
      <c r="D334" s="33"/>
      <c r="E334" s="25"/>
      <c r="F334" s="25"/>
    </row>
    <row r="335" spans="1:6" s="22" customFormat="1" ht="12.75">
      <c r="A335" s="34"/>
      <c r="B335" s="45"/>
      <c r="C335" s="45"/>
      <c r="D335" s="33"/>
      <c r="E335" s="25"/>
      <c r="F335" s="25"/>
    </row>
    <row r="336" spans="1:6" s="22" customFormat="1" ht="12.75">
      <c r="A336" s="34"/>
      <c r="B336" s="45"/>
      <c r="C336" s="45"/>
      <c r="D336" s="33"/>
      <c r="E336" s="25"/>
      <c r="F336" s="25"/>
    </row>
    <row r="337" spans="1:6" s="22" customFormat="1" ht="12.75">
      <c r="A337" s="34"/>
      <c r="B337" s="45"/>
      <c r="C337" s="45"/>
      <c r="D337" s="33"/>
      <c r="E337" s="25"/>
      <c r="F337" s="25"/>
    </row>
    <row r="338" spans="1:6" s="22" customFormat="1" ht="12.75">
      <c r="A338" s="34"/>
      <c r="B338" s="45"/>
      <c r="C338" s="45"/>
      <c r="D338" s="87"/>
      <c r="E338" s="25"/>
      <c r="F338" s="25"/>
    </row>
    <row r="339" spans="1:6" s="22" customFormat="1" ht="12.75">
      <c r="A339" s="34"/>
      <c r="B339" s="45"/>
      <c r="C339" s="45"/>
      <c r="D339" s="87"/>
      <c r="E339" s="25"/>
      <c r="F339" s="25"/>
    </row>
    <row r="340" spans="1:6" s="22" customFormat="1" ht="12.75">
      <c r="A340" s="34"/>
      <c r="B340" s="45"/>
      <c r="C340" s="45"/>
      <c r="D340" s="87"/>
      <c r="E340" s="25"/>
      <c r="F340" s="25"/>
    </row>
    <row r="341" spans="1:6" s="22" customFormat="1" ht="12.75">
      <c r="A341" s="34"/>
      <c r="B341" s="45"/>
      <c r="C341" s="45"/>
      <c r="D341" s="87"/>
      <c r="E341" s="25"/>
      <c r="F341" s="25"/>
    </row>
    <row r="342" spans="1:6" s="22" customFormat="1" ht="12.75">
      <c r="A342" s="34"/>
      <c r="B342" s="45"/>
      <c r="C342" s="45"/>
      <c r="D342" s="87"/>
      <c r="E342" s="25"/>
      <c r="F342" s="25"/>
    </row>
    <row r="343" spans="1:6" s="22" customFormat="1" ht="12.75">
      <c r="A343" s="34"/>
      <c r="B343" s="45"/>
      <c r="C343" s="45"/>
      <c r="D343" s="33"/>
      <c r="E343" s="25"/>
      <c r="F343" s="25"/>
    </row>
    <row r="344" spans="1:6" s="22" customFormat="1" ht="12.75">
      <c r="A344" s="34"/>
      <c r="B344" s="45"/>
      <c r="C344" s="45"/>
      <c r="D344" s="33"/>
      <c r="E344" s="25"/>
      <c r="F344" s="25"/>
    </row>
    <row r="345" spans="1:6" s="22" customFormat="1" ht="12.75">
      <c r="A345" s="34"/>
      <c r="B345" s="45"/>
      <c r="C345" s="45"/>
      <c r="D345" s="33"/>
      <c r="E345" s="25"/>
      <c r="F345" s="25"/>
    </row>
    <row r="346" spans="1:6" s="22" customFormat="1" ht="12.75">
      <c r="A346" s="34"/>
      <c r="B346" s="45"/>
      <c r="C346" s="45"/>
      <c r="D346" s="33"/>
      <c r="E346" s="25"/>
      <c r="F346" s="25"/>
    </row>
    <row r="347" spans="1:6" s="22" customFormat="1" ht="12.75">
      <c r="A347" s="34"/>
      <c r="B347" s="45"/>
      <c r="C347" s="45"/>
      <c r="D347" s="33"/>
      <c r="E347" s="25"/>
      <c r="F347" s="25"/>
    </row>
    <row r="348" spans="1:6" s="22" customFormat="1" ht="12.75">
      <c r="A348" s="34"/>
      <c r="B348" s="45"/>
      <c r="C348" s="45"/>
      <c r="D348" s="33"/>
      <c r="E348" s="25"/>
      <c r="F348" s="25"/>
    </row>
    <row r="349" spans="1:6" s="22" customFormat="1" ht="12.75">
      <c r="A349" s="33"/>
      <c r="B349" s="46"/>
      <c r="C349" s="46"/>
      <c r="E349" s="20"/>
      <c r="F349" s="20"/>
    </row>
    <row r="350" spans="1:6" s="22" customFormat="1" ht="12.75">
      <c r="A350" s="34"/>
      <c r="B350" s="45"/>
      <c r="C350" s="45"/>
      <c r="D350" s="21"/>
      <c r="E350" s="25"/>
      <c r="F350" s="25"/>
    </row>
    <row r="351" spans="1:6" s="22" customFormat="1" ht="12.75">
      <c r="A351" s="34"/>
      <c r="B351" s="45"/>
      <c r="C351" s="45"/>
      <c r="D351" s="21"/>
      <c r="E351" s="25"/>
      <c r="F351" s="25"/>
    </row>
    <row r="352" spans="1:6" s="22" customFormat="1" ht="12.75">
      <c r="A352" s="34"/>
      <c r="B352" s="45"/>
      <c r="C352" s="45"/>
      <c r="D352" s="21"/>
      <c r="E352" s="25"/>
      <c r="F352" s="25"/>
    </row>
    <row r="353" spans="1:6" s="22" customFormat="1" ht="12.75">
      <c r="A353" s="34"/>
      <c r="B353" s="45"/>
      <c r="C353" s="45"/>
      <c r="D353" s="21"/>
      <c r="E353" s="25"/>
      <c r="F353" s="25"/>
    </row>
    <row r="354" spans="1:6" s="22" customFormat="1" ht="12.75">
      <c r="A354" s="34"/>
      <c r="B354" s="45"/>
      <c r="C354" s="45"/>
      <c r="D354" s="21"/>
      <c r="E354" s="25"/>
      <c r="F354" s="25"/>
    </row>
    <row r="355" spans="1:6" s="22" customFormat="1" ht="12.75">
      <c r="A355" s="34"/>
      <c r="B355" s="45"/>
      <c r="C355" s="45"/>
      <c r="D355" s="87"/>
      <c r="E355" s="25"/>
      <c r="F355" s="25"/>
    </row>
    <row r="356" spans="1:6" s="22" customFormat="1" ht="12.75">
      <c r="A356" s="34"/>
      <c r="B356" s="45"/>
      <c r="C356" s="45"/>
      <c r="D356" s="33"/>
      <c r="E356" s="25"/>
      <c r="F356" s="25"/>
    </row>
    <row r="357" spans="1:6" s="22" customFormat="1" ht="12.75">
      <c r="A357" s="37"/>
      <c r="B357" s="42"/>
      <c r="C357" s="42"/>
      <c r="D357" s="23"/>
      <c r="E357" s="25"/>
      <c r="F357" s="25"/>
    </row>
    <row r="358" spans="1:6" s="22" customFormat="1" ht="12.75">
      <c r="A358" s="37"/>
      <c r="B358" s="42"/>
      <c r="C358" s="42"/>
      <c r="D358" s="23"/>
      <c r="E358" s="25"/>
      <c r="F358" s="25"/>
    </row>
    <row r="359" spans="1:6" s="22" customFormat="1" ht="12.75">
      <c r="A359" s="37"/>
      <c r="B359" s="42"/>
      <c r="C359" s="42"/>
      <c r="D359" s="23"/>
      <c r="E359" s="25"/>
      <c r="F359" s="25"/>
    </row>
    <row r="360" spans="1:6" s="22" customFormat="1" ht="12.75">
      <c r="A360" s="34"/>
      <c r="B360" s="45"/>
      <c r="C360" s="45"/>
      <c r="D360" s="33"/>
      <c r="E360" s="25"/>
      <c r="F360" s="25"/>
    </row>
    <row r="361" spans="1:6" s="22" customFormat="1" ht="12.75">
      <c r="A361" s="34"/>
      <c r="B361" s="45"/>
      <c r="C361" s="45"/>
      <c r="D361" s="33"/>
      <c r="E361" s="25"/>
      <c r="F361" s="25"/>
    </row>
    <row r="362" spans="1:6" s="22" customFormat="1" ht="12.75">
      <c r="A362" s="34"/>
      <c r="B362" s="45"/>
      <c r="C362" s="45"/>
      <c r="D362" s="33"/>
      <c r="E362" s="25"/>
      <c r="F362" s="25"/>
    </row>
    <row r="363" spans="1:6" s="22" customFormat="1" ht="12.75">
      <c r="A363" s="34"/>
      <c r="B363" s="45"/>
      <c r="C363" s="45"/>
      <c r="D363" s="33"/>
      <c r="E363" s="25"/>
      <c r="F363" s="25"/>
    </row>
    <row r="364" spans="1:6" s="22" customFormat="1" ht="12.75">
      <c r="A364" s="34"/>
      <c r="B364" s="45"/>
      <c r="C364" s="45"/>
      <c r="D364" s="33"/>
      <c r="E364" s="25"/>
      <c r="F364" s="25"/>
    </row>
    <row r="365" spans="1:6" s="22" customFormat="1" ht="12.75">
      <c r="A365" s="34"/>
      <c r="B365" s="45"/>
      <c r="C365" s="45"/>
      <c r="D365" s="33"/>
      <c r="E365" s="25"/>
      <c r="F365" s="25"/>
    </row>
    <row r="366" spans="1:6" s="22" customFormat="1" ht="12.75">
      <c r="A366" s="34"/>
      <c r="B366" s="45"/>
      <c r="C366" s="45"/>
      <c r="D366" s="33"/>
      <c r="E366" s="25"/>
      <c r="F366" s="25"/>
    </row>
    <row r="367" spans="1:6" s="22" customFormat="1" ht="12.75">
      <c r="A367" s="34"/>
      <c r="B367" s="45"/>
      <c r="C367" s="45"/>
      <c r="D367" s="33"/>
      <c r="E367" s="25"/>
      <c r="F367" s="25"/>
    </row>
    <row r="368" spans="1:6" s="22" customFormat="1" ht="12.75">
      <c r="A368" s="34"/>
      <c r="B368" s="45"/>
      <c r="C368" s="45"/>
      <c r="D368" s="33"/>
      <c r="E368" s="25"/>
      <c r="F368" s="25"/>
    </row>
    <row r="369" spans="1:6" s="22" customFormat="1" ht="12.75">
      <c r="A369" s="34"/>
      <c r="B369" s="45"/>
      <c r="C369" s="45"/>
      <c r="D369" s="33"/>
      <c r="E369" s="25"/>
      <c r="F369" s="25"/>
    </row>
    <row r="370" spans="1:6" s="22" customFormat="1" ht="12.75">
      <c r="A370" s="34"/>
      <c r="B370" s="45"/>
      <c r="C370" s="45"/>
      <c r="D370" s="33"/>
      <c r="E370" s="25"/>
      <c r="F370" s="25"/>
    </row>
    <row r="371" spans="1:6" s="22" customFormat="1" ht="12.75">
      <c r="A371" s="34"/>
      <c r="B371" s="45"/>
      <c r="C371" s="45"/>
      <c r="D371" s="33"/>
      <c r="E371" s="25"/>
      <c r="F371" s="25"/>
    </row>
    <row r="372" spans="1:6" s="22" customFormat="1" ht="12.75">
      <c r="A372" s="34"/>
      <c r="B372" s="45"/>
      <c r="C372" s="45"/>
      <c r="D372" s="33"/>
      <c r="E372" s="25"/>
      <c r="F372" s="25"/>
    </row>
    <row r="373" spans="1:6" s="22" customFormat="1" ht="12.75">
      <c r="A373" s="34"/>
      <c r="B373" s="45"/>
      <c r="C373" s="45"/>
      <c r="D373" s="33"/>
      <c r="E373" s="25"/>
      <c r="F373" s="25"/>
    </row>
    <row r="374" spans="1:6" s="22" customFormat="1" ht="12.75">
      <c r="A374" s="34"/>
      <c r="B374" s="45"/>
      <c r="C374" s="45"/>
      <c r="D374" s="33"/>
      <c r="E374" s="25"/>
      <c r="F374" s="25"/>
    </row>
    <row r="375" spans="1:6" s="22" customFormat="1" ht="12.75">
      <c r="A375" s="34"/>
      <c r="B375" s="45"/>
      <c r="C375" s="45"/>
      <c r="D375" s="33"/>
      <c r="E375" s="25"/>
      <c r="F375" s="25"/>
    </row>
    <row r="376" spans="1:6" s="22" customFormat="1" ht="12.75">
      <c r="A376" s="34"/>
      <c r="B376" s="45"/>
      <c r="C376" s="45"/>
      <c r="D376" s="87"/>
      <c r="E376" s="25"/>
      <c r="F376" s="25"/>
    </row>
    <row r="377" spans="1:6" s="22" customFormat="1" ht="12.75">
      <c r="A377" s="34"/>
      <c r="B377" s="45"/>
      <c r="C377" s="45"/>
      <c r="D377" s="87"/>
      <c r="E377" s="25"/>
      <c r="F377" s="25"/>
    </row>
    <row r="378" spans="1:6" s="22" customFormat="1" ht="12.75">
      <c r="A378" s="34"/>
      <c r="B378" s="45"/>
      <c r="C378" s="45"/>
      <c r="D378" s="87"/>
      <c r="E378" s="25"/>
      <c r="F378" s="25"/>
    </row>
    <row r="379" spans="1:6" s="22" customFormat="1" ht="12.75">
      <c r="A379" s="34"/>
      <c r="B379" s="45"/>
      <c r="C379" s="45"/>
      <c r="D379" s="33"/>
      <c r="E379" s="25"/>
      <c r="F379" s="25"/>
    </row>
    <row r="380" spans="1:6" s="22" customFormat="1" ht="12.75">
      <c r="A380" s="34"/>
      <c r="B380" s="45"/>
      <c r="C380" s="45"/>
      <c r="D380" s="33"/>
      <c r="E380" s="25"/>
      <c r="F380" s="25"/>
    </row>
    <row r="381" spans="1:6" s="22" customFormat="1" ht="12.75">
      <c r="A381" s="34"/>
      <c r="B381" s="45"/>
      <c r="C381" s="45"/>
      <c r="D381" s="33"/>
      <c r="E381" s="25"/>
      <c r="F381" s="25"/>
    </row>
    <row r="382" spans="1:6" s="22" customFormat="1" ht="12.75">
      <c r="A382" s="34"/>
      <c r="B382" s="45"/>
      <c r="C382" s="45"/>
      <c r="D382" s="33"/>
      <c r="E382" s="25"/>
      <c r="F382" s="25"/>
    </row>
    <row r="383" spans="1:6" s="22" customFormat="1" ht="12.75">
      <c r="A383" s="34"/>
      <c r="B383" s="45"/>
      <c r="C383" s="45"/>
      <c r="D383" s="33"/>
      <c r="E383" s="25"/>
      <c r="F383" s="25"/>
    </row>
    <row r="384" spans="1:6" s="22" customFormat="1" ht="12.75">
      <c r="A384" s="34"/>
      <c r="B384" s="45"/>
      <c r="C384" s="45"/>
      <c r="D384" s="87"/>
      <c r="E384" s="25"/>
      <c r="F384" s="25"/>
    </row>
    <row r="385" spans="1:6" s="22" customFormat="1" ht="12.75">
      <c r="A385" s="34"/>
      <c r="B385" s="45"/>
      <c r="C385" s="45"/>
      <c r="D385" s="33"/>
      <c r="E385" s="25"/>
      <c r="F385" s="25"/>
    </row>
    <row r="386" spans="1:6" s="22" customFormat="1" ht="12.75">
      <c r="A386" s="34"/>
      <c r="B386" s="45"/>
      <c r="C386" s="45"/>
      <c r="D386" s="33"/>
      <c r="E386" s="25"/>
      <c r="F386" s="25"/>
    </row>
    <row r="387" spans="1:6" s="22" customFormat="1" ht="12.75">
      <c r="A387" s="34"/>
      <c r="B387" s="45"/>
      <c r="C387" s="45"/>
      <c r="D387" s="33"/>
      <c r="E387" s="25"/>
      <c r="F387" s="25"/>
    </row>
    <row r="388" spans="1:6" s="22" customFormat="1" ht="15">
      <c r="A388" s="91"/>
      <c r="B388" s="107"/>
      <c r="C388" s="107"/>
      <c r="E388" s="108"/>
      <c r="F388" s="108"/>
    </row>
    <row r="389" spans="1:6" s="22" customFormat="1" ht="15">
      <c r="A389" s="91"/>
      <c r="B389" s="107"/>
      <c r="C389" s="107"/>
      <c r="E389" s="108"/>
      <c r="F389" s="108"/>
    </row>
    <row r="390" spans="1:6" s="22" customFormat="1" ht="12.75">
      <c r="A390" s="111"/>
      <c r="B390" s="107"/>
      <c r="C390" s="107"/>
      <c r="E390" s="108"/>
      <c r="F390" s="108"/>
    </row>
    <row r="391" spans="1:6" s="22" customFormat="1" ht="12.75">
      <c r="A391" s="37"/>
      <c r="B391" s="107"/>
      <c r="C391" s="107"/>
      <c r="D391" s="68"/>
      <c r="E391" s="104"/>
      <c r="F391" s="104"/>
    </row>
    <row r="392" spans="1:6" s="22" customFormat="1" ht="12.75">
      <c r="A392" s="34"/>
      <c r="B392" s="45"/>
      <c r="C392" s="45"/>
      <c r="D392" s="33"/>
      <c r="E392" s="25"/>
      <c r="F392" s="25"/>
    </row>
    <row r="393" spans="1:8" s="22" customFormat="1" ht="12.75">
      <c r="A393" s="34"/>
      <c r="B393" s="45"/>
      <c r="C393" s="45"/>
      <c r="D393" s="87"/>
      <c r="E393" s="25"/>
      <c r="F393" s="25"/>
      <c r="G393" s="87"/>
      <c r="H393" s="87"/>
    </row>
    <row r="394" spans="1:6" s="22" customFormat="1" ht="12.75">
      <c r="A394" s="34"/>
      <c r="B394" s="45"/>
      <c r="C394" s="45"/>
      <c r="D394" s="33"/>
      <c r="E394" s="25"/>
      <c r="F394" s="25"/>
    </row>
    <row r="395" spans="1:6" s="22" customFormat="1" ht="12.75">
      <c r="A395" s="34"/>
      <c r="B395" s="45"/>
      <c r="C395" s="45"/>
      <c r="D395" s="33"/>
      <c r="E395" s="87"/>
      <c r="F395" s="87"/>
    </row>
    <row r="396" spans="1:6" s="22" customFormat="1" ht="12.75">
      <c r="A396" s="34"/>
      <c r="B396" s="45"/>
      <c r="C396" s="45"/>
      <c r="D396" s="33"/>
      <c r="E396" s="25"/>
      <c r="F396" s="25"/>
    </row>
    <row r="397" spans="1:6" s="22" customFormat="1" ht="12.75">
      <c r="A397" s="34"/>
      <c r="B397" s="45"/>
      <c r="C397" s="45"/>
      <c r="D397" s="33"/>
      <c r="E397" s="25"/>
      <c r="F397" s="25"/>
    </row>
    <row r="398" spans="1:6" s="22" customFormat="1" ht="12.75">
      <c r="A398" s="34"/>
      <c r="B398" s="45"/>
      <c r="C398" s="45"/>
      <c r="D398" s="33"/>
      <c r="E398" s="25"/>
      <c r="F398" s="25"/>
    </row>
    <row r="399" spans="1:6" s="22" customFormat="1" ht="12.75">
      <c r="A399" s="34"/>
      <c r="B399" s="45"/>
      <c r="C399" s="45"/>
      <c r="D399" s="33"/>
      <c r="E399" s="25"/>
      <c r="F399" s="25"/>
    </row>
    <row r="400" spans="1:6" s="22" customFormat="1" ht="12.75">
      <c r="A400" s="111"/>
      <c r="B400" s="123"/>
      <c r="C400" s="123"/>
      <c r="D400" s="111"/>
      <c r="E400" s="124"/>
      <c r="F400" s="124"/>
    </row>
    <row r="401" spans="1:6" s="22" customFormat="1" ht="12.75">
      <c r="A401" s="111"/>
      <c r="B401" s="123"/>
      <c r="C401" s="123"/>
      <c r="D401" s="111"/>
      <c r="E401" s="124"/>
      <c r="F401" s="124"/>
    </row>
    <row r="402" spans="1:6" s="22" customFormat="1" ht="12.75">
      <c r="A402" s="111"/>
      <c r="B402" s="125"/>
      <c r="C402" s="125"/>
      <c r="D402" s="111"/>
      <c r="E402" s="125"/>
      <c r="F402" s="125"/>
    </row>
    <row r="403" spans="1:6" s="22" customFormat="1" ht="12.75">
      <c r="A403" s="111"/>
      <c r="B403" s="125"/>
      <c r="C403" s="125"/>
      <c r="D403" s="111"/>
      <c r="E403" s="125"/>
      <c r="F403" s="125"/>
    </row>
    <row r="404" spans="1:6" s="22" customFormat="1" ht="12.75">
      <c r="A404" s="126"/>
      <c r="B404" s="107"/>
      <c r="C404" s="107"/>
      <c r="D404" s="127"/>
      <c r="E404" s="128"/>
      <c r="F404" s="128"/>
    </row>
    <row r="405" spans="2:6" s="22" customFormat="1" ht="12.75">
      <c r="B405" s="107"/>
      <c r="C405" s="107"/>
      <c r="D405" s="127"/>
      <c r="E405" s="20"/>
      <c r="F405" s="20"/>
    </row>
    <row r="406" spans="2:6" s="22" customFormat="1" ht="12.75">
      <c r="B406" s="107"/>
      <c r="C406" s="107"/>
      <c r="E406" s="128"/>
      <c r="F406" s="128"/>
    </row>
    <row r="407" spans="2:6" s="22" customFormat="1" ht="12.75">
      <c r="B407" s="107"/>
      <c r="C407" s="107"/>
      <c r="E407" s="128"/>
      <c r="F407" s="128"/>
    </row>
    <row r="408" spans="2:6" s="22" customFormat="1" ht="12.75">
      <c r="B408" s="107"/>
      <c r="C408" s="107"/>
      <c r="E408" s="109"/>
      <c r="F408" s="109"/>
    </row>
    <row r="409" spans="2:6" s="22" customFormat="1" ht="12.75">
      <c r="B409" s="107"/>
      <c r="C409" s="107"/>
      <c r="E409" s="109"/>
      <c r="F409" s="109"/>
    </row>
    <row r="410" spans="1:6" s="22" customFormat="1" ht="12.75">
      <c r="A410" s="120"/>
      <c r="B410" s="105"/>
      <c r="C410" s="105"/>
      <c r="D410" s="21"/>
      <c r="E410" s="31"/>
      <c r="F410" s="31"/>
    </row>
    <row r="411" spans="1:6" s="22" customFormat="1" ht="12.75">
      <c r="A411" s="129"/>
      <c r="B411" s="110"/>
      <c r="C411" s="110"/>
      <c r="D411" s="111"/>
      <c r="E411" s="20"/>
      <c r="F411" s="20"/>
    </row>
    <row r="412" spans="2:6" s="22" customFormat="1" ht="12.75">
      <c r="B412" s="42"/>
      <c r="C412" s="42"/>
      <c r="D412" s="111"/>
      <c r="E412" s="20"/>
      <c r="F412" s="20"/>
    </row>
    <row r="413" spans="2:6" s="22" customFormat="1" ht="12.75">
      <c r="B413" s="42"/>
      <c r="C413" s="42"/>
      <c r="D413" s="111"/>
      <c r="E413" s="20"/>
      <c r="F413" s="20"/>
    </row>
    <row r="414" spans="1:6" s="22" customFormat="1" ht="12.75">
      <c r="A414" s="121"/>
      <c r="B414" s="42"/>
      <c r="C414" s="42"/>
      <c r="D414" s="111"/>
      <c r="E414" s="20"/>
      <c r="F414" s="20"/>
    </row>
    <row r="415" spans="2:6" s="22" customFormat="1" ht="12.75">
      <c r="B415" s="42"/>
      <c r="C415" s="42"/>
      <c r="D415" s="130"/>
      <c r="E415" s="31"/>
      <c r="F415" s="31"/>
    </row>
    <row r="416" spans="2:6" s="22" customFormat="1" ht="12.75">
      <c r="B416" s="42"/>
      <c r="C416" s="42"/>
      <c r="D416" s="130"/>
      <c r="E416" s="31"/>
      <c r="F416" s="31"/>
    </row>
  </sheetData>
  <sheetProtection/>
  <mergeCells count="1"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 Natali</dc:creator>
  <cp:keywords/>
  <dc:description/>
  <cp:lastModifiedBy>proloco_carmignano</cp:lastModifiedBy>
  <cp:lastPrinted>2020-04-02T13:16:40Z</cp:lastPrinted>
  <dcterms:created xsi:type="dcterms:W3CDTF">1999-11-19T18:14:18Z</dcterms:created>
  <dcterms:modified xsi:type="dcterms:W3CDTF">2020-04-02T13:17:59Z</dcterms:modified>
  <cp:category/>
  <cp:version/>
  <cp:contentType/>
  <cp:contentStatus/>
</cp:coreProperties>
</file>